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400208357\Desktop\AI Productivity Measurement\"/>
    </mc:Choice>
  </mc:AlternateContent>
  <xr:revisionPtr revIDLastSave="0" documentId="13_ncr:1_{B3272C84-E4D8-4A9A-B2B7-8E539203EFEF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How to Use" sheetId="1" r:id="rId1"/>
    <sheet name="Java Assessment" sheetId="2" r:id="rId2"/>
    <sheet name="Angular Assessment" sheetId="3" r:id="rId3"/>
    <sheet name="Scorecard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3" l="1"/>
  <c r="B19" i="3"/>
  <c r="D19" i="3" s="1"/>
  <c r="F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D10" i="3"/>
  <c r="E15" i="4" s="1"/>
  <c r="C10" i="3"/>
  <c r="B10" i="3"/>
  <c r="D9" i="3"/>
  <c r="E14" i="4" s="1"/>
  <c r="C9" i="3"/>
  <c r="B9" i="3"/>
  <c r="C8" i="3"/>
  <c r="D8" i="3" s="1"/>
  <c r="B8" i="3"/>
  <c r="C7" i="3"/>
  <c r="B7" i="3"/>
  <c r="D7" i="3" s="1"/>
  <c r="C6" i="3"/>
  <c r="D6" i="3" s="1"/>
  <c r="B6" i="3"/>
  <c r="B18" i="3" s="1"/>
  <c r="C19" i="2"/>
  <c r="D19" i="2" s="1"/>
  <c r="B19" i="2"/>
  <c r="F18" i="2"/>
  <c r="C17" i="2"/>
  <c r="D17" i="2" s="1"/>
  <c r="B17" i="2"/>
  <c r="C16" i="2"/>
  <c r="D16" i="2" s="1"/>
  <c r="B16" i="2"/>
  <c r="C15" i="2"/>
  <c r="D15" i="2" s="1"/>
  <c r="B15" i="2"/>
  <c r="C14" i="2"/>
  <c r="B14" i="2"/>
  <c r="D14" i="2" s="1"/>
  <c r="C13" i="2"/>
  <c r="D13" i="2" s="1"/>
  <c r="B13" i="2"/>
  <c r="C12" i="2"/>
  <c r="D12" i="2" s="1"/>
  <c r="B12" i="2"/>
  <c r="C11" i="2"/>
  <c r="D11" i="2" s="1"/>
  <c r="B11" i="2"/>
  <c r="C10" i="2"/>
  <c r="B10" i="2"/>
  <c r="D10" i="2" s="1"/>
  <c r="C9" i="2"/>
  <c r="D9" i="2" s="1"/>
  <c r="B9" i="2"/>
  <c r="C8" i="2"/>
  <c r="D8" i="2" s="1"/>
  <c r="B8" i="2"/>
  <c r="D7" i="2"/>
  <c r="G7" i="2" s="1"/>
  <c r="C7" i="2"/>
  <c r="B7" i="2"/>
  <c r="D6" i="2"/>
  <c r="G6" i="2" s="1"/>
  <c r="C6" i="2"/>
  <c r="C18" i="2" s="1"/>
  <c r="B6" i="2"/>
  <c r="B18" i="2" s="1"/>
  <c r="G18" i="2" l="1"/>
  <c r="G12" i="2"/>
  <c r="E12" i="2"/>
  <c r="D17" i="4" s="1"/>
  <c r="C17" i="4"/>
  <c r="C18" i="4"/>
  <c r="E13" i="2"/>
  <c r="D18" i="4" s="1"/>
  <c r="G13" i="2"/>
  <c r="G8" i="3"/>
  <c r="E8" i="3"/>
  <c r="F13" i="4" s="1"/>
  <c r="E13" i="4"/>
  <c r="E16" i="3"/>
  <c r="F21" i="4" s="1"/>
  <c r="E21" i="4"/>
  <c r="G16" i="3"/>
  <c r="C19" i="4"/>
  <c r="E14" i="2"/>
  <c r="D19" i="4" s="1"/>
  <c r="G14" i="2"/>
  <c r="E11" i="4"/>
  <c r="G18" i="3"/>
  <c r="G6" i="3"/>
  <c r="E6" i="3"/>
  <c r="F11" i="4" s="1"/>
  <c r="G11" i="3"/>
  <c r="E16" i="4"/>
  <c r="E11" i="3"/>
  <c r="F16" i="4" s="1"/>
  <c r="E22" i="4"/>
  <c r="G17" i="3"/>
  <c r="E17" i="3"/>
  <c r="F22" i="4" s="1"/>
  <c r="E19" i="4"/>
  <c r="G14" i="3"/>
  <c r="E14" i="3"/>
  <c r="F19" i="4" s="1"/>
  <c r="E13" i="3"/>
  <c r="F18" i="4" s="1"/>
  <c r="E18" i="4"/>
  <c r="G13" i="3"/>
  <c r="G16" i="2"/>
  <c r="E16" i="2"/>
  <c r="D21" i="4" s="1"/>
  <c r="C21" i="4"/>
  <c r="G21" i="4" s="1"/>
  <c r="D18" i="2"/>
  <c r="G11" i="2"/>
  <c r="E11" i="2"/>
  <c r="D16" i="4" s="1"/>
  <c r="C16" i="4"/>
  <c r="G16" i="4" s="1"/>
  <c r="G17" i="2"/>
  <c r="C22" i="4"/>
  <c r="G22" i="4" s="1"/>
  <c r="E17" i="2"/>
  <c r="D22" i="4" s="1"/>
  <c r="C13" i="4"/>
  <c r="G8" i="2"/>
  <c r="E8" i="2"/>
  <c r="D13" i="4" s="1"/>
  <c r="E17" i="4"/>
  <c r="E12" i="3"/>
  <c r="F17" i="4" s="1"/>
  <c r="G12" i="3"/>
  <c r="E10" i="2"/>
  <c r="D15" i="4" s="1"/>
  <c r="C15" i="4"/>
  <c r="G15" i="4" s="1"/>
  <c r="G10" i="2"/>
  <c r="E20" i="4"/>
  <c r="G15" i="3"/>
  <c r="E15" i="3"/>
  <c r="F20" i="4" s="1"/>
  <c r="E12" i="4"/>
  <c r="G7" i="3"/>
  <c r="E7" i="3"/>
  <c r="F12" i="4" s="1"/>
  <c r="G9" i="2"/>
  <c r="E9" i="2"/>
  <c r="D14" i="4" s="1"/>
  <c r="C14" i="4"/>
  <c r="G14" i="4" s="1"/>
  <c r="C20" i="4"/>
  <c r="G20" i="4" s="1"/>
  <c r="G15" i="2"/>
  <c r="E15" i="2"/>
  <c r="D20" i="4" s="1"/>
  <c r="E7" i="2"/>
  <c r="D12" i="4" s="1"/>
  <c r="C11" i="4"/>
  <c r="G11" i="4" s="1"/>
  <c r="E9" i="3"/>
  <c r="F14" i="4" s="1"/>
  <c r="G9" i="3"/>
  <c r="E6" i="2"/>
  <c r="D11" i="4" s="1"/>
  <c r="C12" i="4"/>
  <c r="G12" i="4" s="1"/>
  <c r="E10" i="3"/>
  <c r="F15" i="4" s="1"/>
  <c r="G10" i="3"/>
  <c r="C18" i="3"/>
  <c r="D18" i="3" s="1"/>
  <c r="G13" i="4" l="1"/>
  <c r="G18" i="4"/>
  <c r="G17" i="4"/>
  <c r="G19" i="4"/>
  <c r="D6" i="4"/>
  <c r="D7" i="4" s="1"/>
  <c r="E18" i="3"/>
  <c r="B6" i="4"/>
  <c r="B7" i="4" s="1"/>
  <c r="E18" i="2"/>
  <c r="F6" i="4"/>
  <c r="F7" i="4" s="1"/>
</calcChain>
</file>

<file path=xl/sharedStrings.xml><?xml version="1.0" encoding="utf-8"?>
<sst xmlns="http://schemas.openxmlformats.org/spreadsheetml/2006/main" count="408" uniqueCount="203">
  <si>
    <t>AI Agentic OS / Harness — Team Maturity Assessment</t>
  </si>
  <si>
    <t>2026 edition · Separate scoring for Java and Angular applications · point-based with automatic overall score</t>
  </si>
  <si>
    <t>How to use this workbook</t>
  </si>
  <si>
    <t>1.  Open the 'Java Assessment' and 'Angular Assessment' tabs.</t>
  </si>
  <si>
    <t>2.  For each question, choose a score 0–4 in the yellow 'Score' column (dropdown). Leave blank only if not yet assessed (blank counts as 0).</t>
  </si>
  <si>
    <t>3.  Per-dimension scores, percentages and maturity levels calculate automatically at the top of each tab.</t>
  </si>
  <si>
    <t>4.  The 'Scorecard' tab compares Java vs Angular side-by-side and highlights your biggest gaps.</t>
  </si>
  <si>
    <t>5.  Optionally adjust the blue 'Weight' cells on each tab to emphasise dimensions that matter more to you.</t>
  </si>
  <si>
    <t>Scoring scale (per question)</t>
  </si>
  <si>
    <t>Score</t>
  </si>
  <si>
    <t>Meaning</t>
  </si>
  <si>
    <t>0</t>
  </si>
  <si>
    <t>Not present — capability does not exist.</t>
  </si>
  <si>
    <t>1</t>
  </si>
  <si>
    <t>Initial — ad-hoc, individual, undocumented, inconsistent.</t>
  </si>
  <si>
    <t>2</t>
  </si>
  <si>
    <t>Developing — some team use, partial coverage, not standardised.</t>
  </si>
  <si>
    <t>3</t>
  </si>
  <si>
    <t>Defined / Managed — standardised, documented and used team-wide.</t>
  </si>
  <si>
    <t>4</t>
  </si>
  <si>
    <t>Optimized — governed, automated, measured and continuously improved.</t>
  </si>
  <si>
    <t>Maturity bands (applied to each dimension % and to the overall %)</t>
  </si>
  <si>
    <t>Lower %</t>
  </si>
  <si>
    <t>Maturity level</t>
  </si>
  <si>
    <t>Band</t>
  </si>
  <si>
    <t>L0 — Nascent / Ad-hoc</t>
  </si>
  <si>
    <t>L1 — Emerging</t>
  </si>
  <si>
    <t>L2 — Developing</t>
  </si>
  <si>
    <t>L3 — Established</t>
  </si>
  <si>
    <t>L4 — Optimized</t>
  </si>
  <si>
    <t>Note: questions reflect 2026 agentic-harness practice (lean AGENTS.md/CLAUDE.md, Skills with progressive disclosure, subagents/custom agents, hooks &amp; GitHub Agentic Workflows, MCP governance, AST/graph code intelligence, managed-settings/Enterprise AI Controls, OpenTelemetry + Compliance API). Blank scores are treated as 0.</t>
  </si>
  <si>
    <t>Java Assessment — Maturity Scorecard</t>
  </si>
  <si>
    <t>Enter a score 0–4 for each question below. Results roll up here automatically.</t>
  </si>
  <si>
    <t>Results by dimension</t>
  </si>
  <si>
    <t>Dimension</t>
  </si>
  <si>
    <t>Max</t>
  </si>
  <si>
    <t>%</t>
  </si>
  <si>
    <t>Weight</t>
  </si>
  <si>
    <t>Wtd %</t>
  </si>
  <si>
    <t>D1  Context &amp; Instruction Memory</t>
  </si>
  <si>
    <t>D2  Skills / Reusable Playbooks</t>
  </si>
  <si>
    <t>D3  Custom Agents &amp; Subagents</t>
  </si>
  <si>
    <t>D4  Hooks &amp; Event-Driven Control</t>
  </si>
  <si>
    <t>D5  Tools &amp; MCP Integration</t>
  </si>
  <si>
    <t>D6  Code Intelligence (AST/Graph vs grep)</t>
  </si>
  <si>
    <t>D7  Distribution &amp; Reuse (Polyrepo)</t>
  </si>
  <si>
    <t>D8  Governance, Policy &amp; Enterprise Settings</t>
  </si>
  <si>
    <t>D9  Security &amp; Supply Chain</t>
  </si>
  <si>
    <t>D10  Audit, Observability &amp; Compliance</t>
  </si>
  <si>
    <t>D11  Domain Knowledge &amp; Quality Gates</t>
  </si>
  <si>
    <t>D12  Adoption, Workflow &amp; Continuous Improvement</t>
  </si>
  <si>
    <t>OVERALL</t>
  </si>
  <si>
    <t>Questions answered</t>
  </si>
  <si>
    <t>(higher = more complete)</t>
  </si>
  <si>
    <t>Assessment questions</t>
  </si>
  <si>
    <t>#</t>
  </si>
  <si>
    <t>Question</t>
  </si>
  <si>
    <t>What 'Optimized (4)' looks like</t>
  </si>
  <si>
    <t>Does each Java repo have a lean canonical AGENTS.md (imported by CLAUDE.md via @import and referenced by .github/copilot-instructions.md)?</t>
  </si>
  <si>
    <t>Every repo has one &lt;200-line AGENTS.md as source of truth; CLAUDE.md @-imports it; copilot-instructions reuses it.</t>
  </si>
  <si>
    <t>Are Java build/test/run commands (Maven/Gradle goals, JUnit, Spotless/Checkstyle/PMD) explicitly documented for the agent rather than left to inference?</t>
  </si>
  <si>
    <t>Exact mvn/gradle, test, lint and format commands are in the instruction file and verified to run headless in CI.</t>
  </si>
  <si>
    <t>Are instruction files kept deliberately lean — excluding rules the linter/formatter already enforces (per the 'more context can hurt' finding)?</t>
  </si>
  <si>
    <t>Files are minimal; a CI check guards length; lint-enforceable and redundant rules are deliberately omitted.</t>
  </si>
  <si>
    <t>Are module/layer conventions captured via nested instruction files (per Maven module, or per Spring layer: controller/service/repository)?</t>
  </si>
  <si>
    <t>Path-scoped/nested instruction files exist for modules and layers that have distinct conventions.</t>
  </si>
  <si>
    <t>Are recurring Java tasks encoded as SKILL.md skills (new Spring controller/service, JPA entity, Flyway/Liquibase migration) using progressive disclosure?</t>
  </si>
  <si>
    <t>A maintained skill library with YAML name/description triggers, bodies &lt;500 lines, and reference files for code templates.</t>
  </si>
  <si>
    <t>Is there a Java-specific secure-coding / code-review skill (OWASP, unsafe deserialization, injection, dependency CVEs)?</t>
  </si>
  <si>
    <t>A dedicated review skill encodes Java security rules and feeds both the reviewer agent and PR review.</t>
  </si>
  <si>
    <t>Are skills the canonical place for domain detail (instead of bloated instruction files), versioned and shared?</t>
  </si>
  <si>
    <t>Domain depth lives in versioned, shared skills; instruction files stay lean by design.</t>
  </si>
  <si>
    <t>Is skill activation measured (telemetry) and are skills pruned/refactored on a regular cadence?</t>
  </si>
  <si>
    <t>skill_activated telemetry is reviewed quarterly; unused skills pruned, over-large ones split.</t>
  </si>
  <si>
    <t>Are specialized agents defined for Java (code-reviewer, security-scout, test-writer, migration agent) in .claude/agents and .github/agents?</t>
  </si>
  <si>
    <t>A standard agent set exists for the stack, defined as files and version-controlled.</t>
  </si>
  <si>
    <t>Do agents have correctly scoped tools/models (e.g., read-only reviewers) and run in pipelines (spec -&gt; architect-review -&gt; implement -&gt; test)?</t>
  </si>
  <si>
    <t>Agents are tool/model-scoped and chained as a pipeline rather than ad-hoc single prompts.</t>
  </si>
  <si>
    <t>Is context-forking / orchestration used so noisy work (Maven build output, flaky test loops) returns clean summaries to the orchestrator?</t>
  </si>
  <si>
    <t>Noisy subagents run in forked context; only clean summaries reach the orchestrator.</t>
  </si>
  <si>
    <t>Are agent definitions shared org-wide (.github-private / marketplace) rather than living in individual developer setups?</t>
  </si>
  <si>
    <t>Agents are distributed centrally and consistent across the team.</t>
  </si>
  <si>
    <t>Are PreToolUse hooks used to block edits to protected paths (build files like pom.xml/build.gradle, infra, security, compliance dirs)?</t>
  </si>
  <si>
    <t>PreToolUse hooks exit 2 on protected-path edits; coverage shipped to every repo via template.</t>
  </si>
  <si>
    <t>Are PostToolUse hooks running Java quality steps after edits (Spotless/Checkstyle, compile, affected unit tests)?</t>
  </si>
  <si>
    <t>Format/lint/compile/test run automatically post-edit and feed results back to the agent.</t>
  </si>
  <si>
    <t>Are GitHub Agentic Workflows / Actions used for event-driven automation (PR security sweep, dependency PRs) with read-only + safe-outputs defaults?</t>
  </si>
  <si>
    <t>Autonomous repo automation runs read-only by default with sanitized safe outputs, compiled --strict.</t>
  </si>
  <si>
    <t>Are hooks/workflows treated as the enforced control layer (gates, not advisory) and propagated via templates to all repos?</t>
  </si>
  <si>
    <t>Rules are enforced gates; hook/workflow bundles are template-distributed, not per-developer.</t>
  </si>
  <si>
    <t>Are key systems wired as MCP servers (Jira, Confluence, observability/Sentry/Datadog, internal API gateway) and available to the agent?</t>
  </si>
  <si>
    <t>Relevant enterprise systems are reachable via MCP and used in day-to-day flows.</t>
  </si>
  <si>
    <t>Is MCP access governed by an allowlist (allowManagedMcpServersOnly on Claude, MCP registry policy on Copilot)?</t>
  </si>
  <si>
    <t>Only managed/allowlisted MCP servers can be used; ad-hoc third-party servers are blocked.</t>
  </si>
  <si>
    <t>Are MCP servers run behind a controlled gateway providing auth, rate-limiting, audit and read-only access to production data?</t>
  </si>
  <si>
    <t>A central MCP gateway enforces auth/limits/audit; prod-data servers are read-only by default.</t>
  </si>
  <si>
    <t>Is a Java build/dependency or test-runner integration exposed to the agent (e.g., dependency/CVE or build MCP)?</t>
  </si>
  <si>
    <t>The agent can query dependency/build state through a governed MCP rather than guessing.</t>
  </si>
  <si>
    <t>Are Java LSP / code-intelligence plugins enabled (Eclipse JDT / jdtls) so the agent navigates by definitions/references instead of grep?</t>
  </si>
  <si>
    <t>LSP plugins are enabled for all primary JVM languages and used for navigation.</t>
  </si>
  <si>
    <t>Is an AST/graph-based code-search MCP deployed and indexed across Java repos (e.g., ast-grep, Code Pathfinder, semantic search)?</t>
  </si>
  <si>
    <t>A structural/semantic search server is deployed and the agent prefers it over text grep.</t>
  </si>
  <si>
    <t>Is the code index multi-repo (polyrepo) and refreshed on a schedule (e.g., nightly) inside the VPC?</t>
  </si>
  <si>
    <t>One shared index spans the repo set, refreshed nightly, hosted inside the network boundary.</t>
  </si>
  <si>
    <t>Are AST/structural rules used to enforce Java patterns (e.g., layering, banned APIs, anti-patterns)?</t>
  </si>
  <si>
    <t>ast-grep/structural rules codify and check architecture/anti-pattern rules at scale.</t>
  </si>
  <si>
    <t>Is there a private distribution channel for harness assets (Claude plugin marketplace + org-level Copilot marketplace synced from a private repo)?</t>
  </si>
  <si>
    <t>Both a Claude marketplace and an org Copilot marketplace distribute the harness centrally.</t>
  </si>
  <si>
    <t>Are assets versioned and pinned (commit SHA) and auto-synced to repos on merge?</t>
  </si>
  <si>
    <t>Plugins/skills are SHA-pinned and propagate automatically on merge.</t>
  </si>
  <si>
    <t>Are repository templates and a bootstrap script used to propagate the harness to new and existing Java repos?</t>
  </si>
  <si>
    <t>New repos start from a golden template; a bootstrap script retrofits existing repos.</t>
  </si>
  <si>
    <t>Is there a single platform repo as source of truth with thin per-vendor adapters (author once, compile to both)?</t>
  </si>
  <si>
    <t>One platform repo holds vendor-neutral sources; CI compiles Claude and Copilot targets.</t>
  </si>
  <si>
    <t>Is Claude managed-settings.json deployed via MDM (deny rules, marketplace lock) and/or GitHub Enterprise AI Controls enabled?</t>
  </si>
  <si>
    <t>Enforced policy is centrally deployed and cannot be overridden by developers.</t>
  </si>
  <si>
    <t>Are model versions pinned (Bedrock/Vertex/Foundry IDs) to prevent silent model swaps?</t>
  </si>
  <si>
    <t>All model IDs are pinned to specific versions in managed settings.</t>
  </si>
  <si>
    <t>Are permission/bypass modes locked (disableBypassPermissionsMode, allowManagedPermissionRulesOnly)?</t>
  </si>
  <si>
    <t>Bypass mode is disabled and only managed permission rules apply.</t>
  </si>
  <si>
    <t>Is mandatory human + AI review enforced on every AI-authored change (rulesets, branch protection, auto Copilot review)?</t>
  </si>
  <si>
    <t>Every AI PR requires a human review plus automated AI review before merge.</t>
  </si>
  <si>
    <t>Are secrets handled without static keys (short-lived creds, deny Read(**/.env), non-essential traffic disabled)?</t>
  </si>
  <si>
    <t>No static keys; short-lived credentials; secret paths denied; non-essential traffic off.</t>
  </si>
  <si>
    <t>Are plugins/skills/MCP servers pinned and validated, with no unreviewed third-party MCP allowed (supply-chain controls)?</t>
  </si>
  <si>
    <t>All third-party assets are reviewed and pinned; CVE-2025-59536-class risks mitigated.</t>
  </si>
  <si>
    <t>Is autonomous work sandboxed and read-only-by-default, with external isolation (container/microVM) for high-risk operations — not relying on the sandbox alone?</t>
  </si>
  <si>
    <t>Defense-in-depth: OS sandbox plus external isolation for risky ops; sandbox not treated as a hard boundary.</t>
  </si>
  <si>
    <t>Is Java dependency CVE scanning (e.g., OWASP dependency-check / SCA) integrated into the agent/PR flow?</t>
  </si>
  <si>
    <t>SCA runs on agent changes and blocks vulnerable dependencies.</t>
  </si>
  <si>
    <t>Is Claude Code OpenTelemetry enabled and streamed to the SIEM (tool decisions, MCP connections, permission changes)?</t>
  </si>
  <si>
    <t>OTel metrics+logs flow to a collector then SIEM with no data gaps.</t>
  </si>
  <si>
    <t>Is the Compliance API pulled and retained, and is the GitHub audit log streamed with actor_is_agent / agent_session_id?</t>
  </si>
  <si>
    <t>Compliance activity is archived for long-term retention; agent activity is identifiable in the audit log.</t>
  </si>
  <si>
    <t>Are dashboards built that correlate agent activity to user identity and to cost?</t>
  </si>
  <si>
    <t>Dashboards tie tool decisions/PRs to identity and surface per-team cost.</t>
  </si>
  <si>
    <t>Is there an AI-agent incident-response runbook and an explicit mapping to a compliance framework (ISO 27001 / SOC 2 / NIST)?</t>
  </si>
  <si>
    <t>A runbook exists and controls map to a named framework with inspectable evidence.</t>
  </si>
  <si>
    <t>Are Java domain patterns (transaction boundaries, service layering, error handling, structured/audit logging) encoded in skills or instructions?</t>
  </si>
  <si>
    <t>Org-specific patterns are captured so the agent follows them by default.</t>
  </si>
  <si>
    <t>Are quality gates enforced on agent output (coverage thresholds, SonarQube quality gate, optionally mutation testing)?</t>
  </si>
  <si>
    <t>Agent code must pass coverage/Sonar gates before merge.</t>
  </si>
  <si>
    <t>Is there a regulatory / audit-logging / PII-handling skill ensuring agent code meets compliance requirements?</t>
  </si>
  <si>
    <t>A skill encodes mandatory audit events, retention and PII redaction rules.</t>
  </si>
  <si>
    <t>Is domain knowledge kept current through live MCP rather than stale documents?</t>
  </si>
  <si>
    <t>The agent reads current state from systems via MCP, not outdated wiki pages.</t>
  </si>
  <si>
    <t>Is harness adoption broad and consistent across the team (shared setup, not individual configurations)?</t>
  </si>
  <si>
    <t>Everyone uses the same harness; setups reinforce rather than diverge.</t>
  </si>
  <si>
    <t>Is the harness treated as an engineering product (named owner, backlog, release cadence, maintenance budget)?</t>
  </si>
  <si>
    <t>A platform owner maintains it with a roadmap and regular releases.</t>
  </si>
  <si>
    <t>Are outcomes tracked by cycle time / time-to-productive-contribution / incident-resolution (not lines of code)?</t>
  </si>
  <si>
    <t>Value is measured by flow and quality metrics, not output volume.</t>
  </si>
  <si>
    <t>Is there a regular improvement loop (prune skills, tighten deny rules on stable signals, optimize workflow token cost)?</t>
  </si>
  <si>
    <t>A recurring review cadence tunes skills, policy and cost based on telemetry.</t>
  </si>
  <si>
    <t>Angular Assessment — Maturity Scorecard</t>
  </si>
  <si>
    <t>Does each Angular repo have a lean canonical AGENTS.md (imported by CLAUDE.md via @import and referenced by .github/copilot-instructions.md)?</t>
  </si>
  <si>
    <t>Are Angular build/test/serve commands (ng build/serve, ng test with Jest/Karma, ESLint + @angular-eslint, Prettier) explicitly documented for the agent?</t>
  </si>
  <si>
    <t>Exact ng/npm/pnpm, test, lint and format commands are in the instruction file and verified to run headless.</t>
  </si>
  <si>
    <t>Are instruction files kept deliberately lean — excluding rules ESLint/Prettier already enforce (per the 'more context can hurt' finding)?</t>
  </si>
  <si>
    <t>Are feature/library conventions captured via nested instruction files (per Nx lib, feature module, or standalone-component area)?</t>
  </si>
  <si>
    <t>Path-scoped/nested instruction files exist for libs/features with distinct conventions.</t>
  </si>
  <si>
    <t>Are recurring Angular tasks encoded as SKILL.md skills (standalone-component scaffolding, signals/RxJS patterns, NgRx feature, lazy route) using progressive disclosure?</t>
  </si>
  <si>
    <t>A maintained skill library with YAML triggers, bodies &lt;500 lines, and reference files for component/test templates.</t>
  </si>
  <si>
    <t>Is there an Angular/TypeScript-specific secure-coding / code-review skill (XSS &amp; sanitization, template injection, CSP, dependency CVEs)?</t>
  </si>
  <si>
    <t>A dedicated review skill encodes front-end security rules and feeds both the reviewer agent and PR review.</t>
  </si>
  <si>
    <t>Are specialized agents defined for Angular (component code-reviewer, a11y-reviewer, component-test-writer, refactor agent) in .claude/agents and .github/agents?</t>
  </si>
  <si>
    <t>Do agents have correctly scoped tools/models (e.g., read-only reviewers) and run in pipelines (spec -&gt; design-review -&gt; implement -&gt; test)?</t>
  </si>
  <si>
    <t>Is context-forking / orchestration used so noisy work (ng build output, Karma/Jest watch loops) returns clean summaries to the orchestrator?</t>
  </si>
  <si>
    <t>Are PreToolUse hooks used to block edits to protected paths (angular.json, package.json, CI configs, design-system tokens)?</t>
  </si>
  <si>
    <t>Are PostToolUse hooks running Angular quality steps after edits (ESLint, Prettier, tsc --noEmit, affected unit tests)?</t>
  </si>
  <si>
    <t>Lint/format/type-check/test run automatically post-edit and feed results back to the agent.</t>
  </si>
  <si>
    <t>Are GitHub Agentic Workflows / Actions used for event-driven automation (PR security sweep, dependency/Renovate PRs) with read-only + safe-outputs defaults?</t>
  </si>
  <si>
    <t>Are key systems wired as MCP servers (Jira, Confluence, observability/Sentry, internal API/BFF gateway) and available to the agent?</t>
  </si>
  <si>
    <t>Is a design-system / Storybook / component-registry integration exposed to the agent via MCP (so it reuses approved components)?</t>
  </si>
  <si>
    <t>The agent discovers approved components/tokens through a governed MCP rather than reinventing UI.</t>
  </si>
  <si>
    <t>Are TypeScript LSP and the Angular Language Service enabled so the agent navigates by definitions/references instead of grep?</t>
  </si>
  <si>
    <t>LSP + Angular Language Service are enabled and used for navigation.</t>
  </si>
  <si>
    <t>Is an AST/graph-based code-search MCP deployed and indexed across Angular repos (e.g., ast-grep for TS, semantic search)?</t>
  </si>
  <si>
    <t>Are AST/structural rules used to enforce Angular/TS patterns (e.g., smart/dumb component split, banned RxJS anti-patterns, import boundaries)?</t>
  </si>
  <si>
    <t>ast-grep/structural rules codify and check component/RxJS/import rules at scale.</t>
  </si>
  <si>
    <t>Are repository templates and a bootstrap script used to propagate the harness to new and existing Angular repos?</t>
  </si>
  <si>
    <t>Are secrets handled without static keys (short-lived creds, deny Read(**/.env) and env files, non-essential traffic disabled)?</t>
  </si>
  <si>
    <t>Are plugins/skills/MCP servers and npm dependencies pinned and validated, with no unreviewed third-party MCP allowed?</t>
  </si>
  <si>
    <t>All third-party assets are reviewed and pinned; supply-chain (e.g. Shai-Hulud-class) risks mitigated.</t>
  </si>
  <si>
    <t>Is front-end SCA / dependency CVE scanning (npm audit / Snyk) and CSP validation integrated into the agent/PR flow?</t>
  </si>
  <si>
    <t>SCA + CSP checks run on agent changes and block vulnerable or unsafe output.</t>
  </si>
  <si>
    <t>Are Angular domain patterns (state management/NgRx conventions, smart/dumb components, change-detection strategy, design-system usage) encoded in skills or instructions?</t>
  </si>
  <si>
    <t>Are quality gates enforced on agent output (test coverage, bundle-size budgets, accessibility/axe checks, Lighthouse)?</t>
  </si>
  <si>
    <t>Agent code must pass coverage, bundle-budget and a11y gates before merge.</t>
  </si>
  <si>
    <t>Is there a regulatory / privacy skill for the front end (PII in analytics, consent/cookies, WCAG accessibility) ensuring agent code is compliant?</t>
  </si>
  <si>
    <t>A skill encodes consent, analytics-PII and accessibility requirements.</t>
  </si>
  <si>
    <t>Scorecard — Java vs Angular</t>
  </si>
  <si>
    <t>Overall and per-dimension maturity, side by side. Lowest dimensions are your priority build list.</t>
  </si>
  <si>
    <t>Java — overall</t>
  </si>
  <si>
    <t>Angular — overall</t>
  </si>
  <si>
    <t>Combined</t>
  </si>
  <si>
    <t>By dimension</t>
  </si>
  <si>
    <t>Java %</t>
  </si>
  <si>
    <t>Java level</t>
  </si>
  <si>
    <t>Angular %</t>
  </si>
  <si>
    <t>Angular level</t>
  </si>
  <si>
    <t>Lower of two</t>
  </si>
  <si>
    <t>Priority build list = the dimensions with the lowest 'Lower of two' % above. Target moving every dimension to L3 (Defined) before pushing any to L4 (Optimized).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</si>
</sst>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"/>
    </font>
    <font>
      <b/>
      <sz val="16"/>
      <color rgb="FF1F4E78"/>
      <name val="Arial"/>
      <charset val="1"/>
    </font>
    <font>
      <sz val="10"/>
      <color rgb="FF404040"/>
      <name val="Arial"/>
      <charset val="1"/>
    </font>
    <font>
      <b/>
      <sz val="12"/>
      <color rgb="FF2E75B6"/>
      <name val="Arial"/>
      <charset val="1"/>
    </font>
    <font>
      <sz val="10"/>
      <color rgb="FF000000"/>
      <name val="Arial"/>
      <charset val="1"/>
    </font>
    <font>
      <b/>
      <sz val="10"/>
      <color rgb="FFFFFFFF"/>
      <name val="Arial"/>
      <charset val="1"/>
    </font>
    <font>
      <sz val="9"/>
      <color rgb="FF808080"/>
      <name val="Arial"/>
      <charset val="1"/>
    </font>
    <font>
      <b/>
      <sz val="15"/>
      <color rgb="FF1F4E78"/>
      <name val="Arial"/>
      <charset val="1"/>
    </font>
    <font>
      <b/>
      <sz val="12"/>
      <color rgb="FFFFFFFF"/>
      <name val="Arial"/>
      <charset val="1"/>
    </font>
    <font>
      <sz val="10"/>
      <color rgb="FF0000FF"/>
      <name val="Arial"/>
      <charset val="1"/>
    </font>
    <font>
      <b/>
      <sz val="10"/>
      <color rgb="FF000000"/>
      <name val="Arial"/>
      <charset val="1"/>
    </font>
    <font>
      <i/>
      <sz val="9"/>
      <color rgb="FF808080"/>
      <name val="Arial"/>
      <charset val="1"/>
    </font>
    <font>
      <sz val="9"/>
      <color rgb="FF595959"/>
      <name val="Arial"/>
      <charset val="1"/>
    </font>
    <font>
      <sz val="10"/>
      <color rgb="FF808080"/>
      <name val="Arial"/>
      <charset val="1"/>
    </font>
    <font>
      <b/>
      <sz val="22"/>
      <color rgb="FF375623"/>
      <name val="Arial"/>
      <charset val="1"/>
    </font>
    <font>
      <sz val="10"/>
      <color rgb="FF375623"/>
      <name val="Arial"/>
      <charset val="1"/>
    </font>
    <font>
      <sz val="9"/>
      <color rgb="FF375623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C00000"/>
        <bgColor rgb="FF800000"/>
      </patternFill>
    </fill>
    <fill>
      <patternFill patternType="solid">
        <fgColor rgb="FFBF8F00"/>
        <bgColor rgb="FF808000"/>
      </patternFill>
    </fill>
    <fill>
      <patternFill patternType="solid">
        <fgColor rgb="FF538135"/>
        <bgColor rgb="FF808000"/>
      </patternFill>
    </fill>
    <fill>
      <patternFill patternType="solid">
        <fgColor rgb="FF375623"/>
        <bgColor rgb="FF404040"/>
      </patternFill>
    </fill>
    <fill>
      <patternFill patternType="solid">
        <fgColor rgb="FF2E75B6"/>
        <bgColor rgb="FF0066CC"/>
      </patternFill>
    </fill>
    <fill>
      <patternFill patternType="solid">
        <fgColor rgb="FFDDEBF7"/>
        <bgColor rgb="FFCCFFFF"/>
      </patternFill>
    </fill>
    <fill>
      <patternFill patternType="solid">
        <fgColor rgb="FFFFF2CC"/>
        <bgColor rgb="FFFFE699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" fontId="0" fillId="0" borderId="0" xfId="0" applyNumberFormat="1"/>
    <xf numFmtId="9" fontId="0" fillId="0" borderId="0" xfId="0" applyNumberFormat="1"/>
    <xf numFmtId="0" fontId="9" fillId="0" borderId="1" xfId="0" applyFont="1" applyBorder="1" applyAlignment="1">
      <alignment horizontal="center" vertical="center"/>
    </xf>
    <xf numFmtId="2" fontId="0" fillId="0" borderId="0" xfId="0" applyNumberFormat="1"/>
    <xf numFmtId="0" fontId="10" fillId="8" borderId="1" xfId="0" applyFont="1" applyFill="1" applyBorder="1" applyAlignment="1">
      <alignment horizontal="left" vertical="center"/>
    </xf>
    <xf numFmtId="1" fontId="10" fillId="8" borderId="1" xfId="0" applyNumberFormat="1" applyFont="1" applyFill="1" applyBorder="1" applyAlignment="1">
      <alignment horizontal="left" vertical="center"/>
    </xf>
    <xf numFmtId="9" fontId="10" fillId="8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9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7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9" fontId="14" fillId="0" borderId="2" xfId="0" applyNumberFormat="1" applyFont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6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969696"/>
      <rgbColor rgb="FF003366"/>
      <rgbColor rgb="FF538135"/>
      <rgbColor rgb="FF003300"/>
      <rgbColor rgb="FF375623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showGridLines="0" topLeftCell="A16" zoomScaleNormal="100" workbookViewId="0"/>
  </sheetViews>
  <sheetFormatPr defaultColWidth="8.6328125" defaultRowHeight="14.5" x14ac:dyDescent="0.35"/>
  <cols>
    <col min="1" max="1" width="2" customWidth="1"/>
    <col min="2" max="2" width="20" customWidth="1"/>
    <col min="3" max="3" width="58" customWidth="1"/>
    <col min="4" max="5" width="14" customWidth="1"/>
  </cols>
  <sheetData>
    <row r="2" spans="2:5" ht="20" x14ac:dyDescent="0.35">
      <c r="B2" s="39" t="s">
        <v>0</v>
      </c>
      <c r="C2" s="39"/>
      <c r="D2" s="39"/>
      <c r="E2" s="39"/>
    </row>
    <row r="3" spans="2:5" x14ac:dyDescent="0.35">
      <c r="B3" s="32" t="s">
        <v>1</v>
      </c>
      <c r="C3" s="32"/>
      <c r="D3" s="32"/>
      <c r="E3" s="32"/>
    </row>
    <row r="5" spans="2:5" ht="15.5" x14ac:dyDescent="0.35">
      <c r="B5" s="35" t="s">
        <v>2</v>
      </c>
      <c r="C5" s="35"/>
      <c r="D5" s="35"/>
      <c r="E5" s="35"/>
    </row>
    <row r="6" spans="2:5" ht="27.75" customHeight="1" x14ac:dyDescent="0.35">
      <c r="B6" s="37" t="s">
        <v>3</v>
      </c>
      <c r="C6" s="37"/>
      <c r="D6" s="37"/>
      <c r="E6" s="37"/>
    </row>
    <row r="7" spans="2:5" ht="27.75" customHeight="1" x14ac:dyDescent="0.35">
      <c r="B7" s="37" t="s">
        <v>4</v>
      </c>
      <c r="C7" s="37"/>
      <c r="D7" s="37"/>
      <c r="E7" s="37"/>
    </row>
    <row r="8" spans="2:5" ht="27.75" customHeight="1" x14ac:dyDescent="0.35">
      <c r="B8" s="37" t="s">
        <v>5</v>
      </c>
      <c r="C8" s="37"/>
      <c r="D8" s="37"/>
      <c r="E8" s="37"/>
    </row>
    <row r="9" spans="2:5" ht="27.75" customHeight="1" x14ac:dyDescent="0.35">
      <c r="B9" s="37" t="s">
        <v>6</v>
      </c>
      <c r="C9" s="37"/>
      <c r="D9" s="37"/>
      <c r="E9" s="37"/>
    </row>
    <row r="10" spans="2:5" ht="27.75" customHeight="1" x14ac:dyDescent="0.35">
      <c r="B10" s="37" t="s">
        <v>7</v>
      </c>
      <c r="C10" s="37"/>
      <c r="D10" s="37"/>
      <c r="E10" s="37"/>
    </row>
    <row r="12" spans="2:5" ht="15.5" x14ac:dyDescent="0.35">
      <c r="B12" s="35" t="s">
        <v>8</v>
      </c>
      <c r="C12" s="35"/>
      <c r="D12" s="35"/>
      <c r="E12" s="35"/>
    </row>
    <row r="13" spans="2:5" x14ac:dyDescent="0.35">
      <c r="B13" s="3" t="s">
        <v>9</v>
      </c>
      <c r="C13" s="38" t="s">
        <v>10</v>
      </c>
      <c r="D13" s="38"/>
      <c r="E13" s="38"/>
    </row>
    <row r="14" spans="2:5" ht="24" customHeight="1" x14ac:dyDescent="0.35">
      <c r="B14" s="4" t="s">
        <v>11</v>
      </c>
      <c r="C14" s="37" t="s">
        <v>12</v>
      </c>
      <c r="D14" s="37"/>
      <c r="E14" s="37"/>
    </row>
    <row r="15" spans="2:5" ht="24" customHeight="1" x14ac:dyDescent="0.35">
      <c r="B15" s="4" t="s">
        <v>13</v>
      </c>
      <c r="C15" s="37" t="s">
        <v>14</v>
      </c>
      <c r="D15" s="37"/>
      <c r="E15" s="37"/>
    </row>
    <row r="16" spans="2:5" ht="24" customHeight="1" x14ac:dyDescent="0.35">
      <c r="B16" s="4" t="s">
        <v>15</v>
      </c>
      <c r="C16" s="37" t="s">
        <v>16</v>
      </c>
      <c r="D16" s="37"/>
      <c r="E16" s="37"/>
    </row>
    <row r="17" spans="2:5" ht="24" customHeight="1" x14ac:dyDescent="0.35">
      <c r="B17" s="4" t="s">
        <v>17</v>
      </c>
      <c r="C17" s="37" t="s">
        <v>18</v>
      </c>
      <c r="D17" s="37"/>
      <c r="E17" s="37"/>
    </row>
    <row r="18" spans="2:5" ht="24" customHeight="1" x14ac:dyDescent="0.35">
      <c r="B18" s="4" t="s">
        <v>19</v>
      </c>
      <c r="C18" s="37" t="s">
        <v>20</v>
      </c>
      <c r="D18" s="37"/>
      <c r="E18" s="37"/>
    </row>
    <row r="20" spans="2:5" ht="15.5" x14ac:dyDescent="0.35">
      <c r="B20" s="35" t="s">
        <v>21</v>
      </c>
      <c r="C20" s="35"/>
      <c r="D20" s="35"/>
      <c r="E20" s="35"/>
    </row>
    <row r="21" spans="2:5" x14ac:dyDescent="0.35">
      <c r="B21" s="3" t="s">
        <v>22</v>
      </c>
      <c r="C21" s="2" t="s">
        <v>23</v>
      </c>
      <c r="D21" s="3" t="s">
        <v>24</v>
      </c>
    </row>
    <row r="22" spans="2:5" x14ac:dyDescent="0.35">
      <c r="B22" s="5">
        <v>0</v>
      </c>
      <c r="C22" s="6" t="s">
        <v>25</v>
      </c>
      <c r="D22" s="7"/>
    </row>
    <row r="23" spans="2:5" x14ac:dyDescent="0.35">
      <c r="B23" s="5">
        <v>0.2</v>
      </c>
      <c r="C23" s="6" t="s">
        <v>26</v>
      </c>
      <c r="D23" s="8"/>
    </row>
    <row r="24" spans="2:5" x14ac:dyDescent="0.35">
      <c r="B24" s="5">
        <v>0.4</v>
      </c>
      <c r="C24" s="6" t="s">
        <v>27</v>
      </c>
      <c r="D24" s="8"/>
    </row>
    <row r="25" spans="2:5" x14ac:dyDescent="0.35">
      <c r="B25" s="5">
        <v>0.6</v>
      </c>
      <c r="C25" s="6" t="s">
        <v>28</v>
      </c>
      <c r="D25" s="9"/>
    </row>
    <row r="26" spans="2:5" x14ac:dyDescent="0.35">
      <c r="B26" s="5">
        <v>0.8</v>
      </c>
      <c r="C26" s="6" t="s">
        <v>29</v>
      </c>
      <c r="D26" s="10"/>
    </row>
    <row r="28" spans="2:5" ht="45.75" customHeight="1" x14ac:dyDescent="0.35">
      <c r="B28" s="36" t="s">
        <v>30</v>
      </c>
      <c r="C28" s="36"/>
      <c r="D28" s="36"/>
      <c r="E28" s="36"/>
    </row>
  </sheetData>
  <mergeCells count="17">
    <mergeCell ref="B2:E2"/>
    <mergeCell ref="B3:E3"/>
    <mergeCell ref="B5:E5"/>
    <mergeCell ref="B6:E6"/>
    <mergeCell ref="B7:E7"/>
    <mergeCell ref="B8:E8"/>
    <mergeCell ref="B9:E9"/>
    <mergeCell ref="B10:E10"/>
    <mergeCell ref="B12:E12"/>
    <mergeCell ref="C13:E13"/>
    <mergeCell ref="B20:E20"/>
    <mergeCell ref="B28:E28"/>
    <mergeCell ref="C14:E14"/>
    <mergeCell ref="C15:E15"/>
    <mergeCell ref="C16:E16"/>
    <mergeCell ref="C17:E17"/>
    <mergeCell ref="C18:E1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0"/>
  <sheetViews>
    <sheetView showGridLines="0" tabSelected="1" topLeftCell="A23" zoomScaleNormal="100" workbookViewId="0">
      <selection activeCell="C24" sqref="C24"/>
    </sheetView>
  </sheetViews>
  <sheetFormatPr defaultColWidth="8.6328125" defaultRowHeight="14.5" x14ac:dyDescent="0.35"/>
  <cols>
    <col min="1" max="1" width="24" customWidth="1"/>
    <col min="2" max="2" width="5" customWidth="1"/>
    <col min="3" max="3" width="66" customWidth="1"/>
    <col min="4" max="4" width="60" customWidth="1"/>
    <col min="5" max="5" width="9" customWidth="1"/>
    <col min="6" max="6" width="6" customWidth="1"/>
    <col min="7" max="7" width="9" customWidth="1"/>
  </cols>
  <sheetData>
    <row r="1" spans="1:7" ht="19" x14ac:dyDescent="0.35">
      <c r="A1" s="31" t="s">
        <v>31</v>
      </c>
      <c r="B1" s="31"/>
      <c r="C1" s="31"/>
      <c r="D1" s="31"/>
      <c r="E1" s="31"/>
      <c r="F1" s="31"/>
      <c r="G1" s="31"/>
    </row>
    <row r="2" spans="1:7" x14ac:dyDescent="0.35">
      <c r="A2" s="32" t="s">
        <v>32</v>
      </c>
      <c r="B2" s="32"/>
      <c r="C2" s="32"/>
      <c r="D2" s="32"/>
      <c r="E2" s="32"/>
      <c r="F2" s="32"/>
      <c r="G2" s="32"/>
    </row>
    <row r="4" spans="1:7" ht="15.5" x14ac:dyDescent="0.35">
      <c r="A4" s="33" t="s">
        <v>33</v>
      </c>
      <c r="B4" s="33"/>
      <c r="C4" s="33"/>
      <c r="D4" s="33"/>
      <c r="E4" s="33"/>
      <c r="F4" s="33"/>
      <c r="G4" s="33"/>
    </row>
    <row r="5" spans="1:7" x14ac:dyDescent="0.35">
      <c r="A5" s="11" t="s">
        <v>34</v>
      </c>
      <c r="B5" s="1" t="s">
        <v>9</v>
      </c>
      <c r="C5" s="1" t="s">
        <v>35</v>
      </c>
      <c r="D5" s="1" t="s">
        <v>36</v>
      </c>
      <c r="E5" s="11" t="s">
        <v>23</v>
      </c>
      <c r="F5" s="1" t="s">
        <v>37</v>
      </c>
      <c r="G5" s="1" t="s">
        <v>38</v>
      </c>
    </row>
    <row r="6" spans="1:7" ht="25.5" customHeight="1" x14ac:dyDescent="0.35">
      <c r="A6" s="12" t="s">
        <v>39</v>
      </c>
      <c r="B6" s="13">
        <f t="shared" ref="B6:B17" si="0">SUMIF($A$23:$A$70,$A6,$E$23:$E$70)</f>
        <v>0</v>
      </c>
      <c r="C6" s="13">
        <f t="shared" ref="C6:C17" si="1">COUNTIF($A$23:$A$70,$A6)*4</f>
        <v>16</v>
      </c>
      <c r="D6" s="14">
        <f t="shared" ref="D6:D19" si="2">IF(C6=0,0,B6/C6)</f>
        <v>0</v>
      </c>
      <c r="E6" t="str">
        <f>VLOOKUP(D6,'How to Use'!$B$22:$C$26,2,TRUE())</f>
        <v>L0 — Nascent / Ad-hoc</v>
      </c>
      <c r="F6" s="15">
        <v>1</v>
      </c>
      <c r="G6" s="16">
        <f t="shared" ref="G6:G17" si="3">D6*F6</f>
        <v>0</v>
      </c>
    </row>
    <row r="7" spans="1:7" ht="25.5" customHeight="1" x14ac:dyDescent="0.35">
      <c r="A7" s="12" t="s">
        <v>40</v>
      </c>
      <c r="B7" s="13">
        <f t="shared" si="0"/>
        <v>0</v>
      </c>
      <c r="C7" s="13">
        <f t="shared" si="1"/>
        <v>16</v>
      </c>
      <c r="D7" s="14">
        <f t="shared" si="2"/>
        <v>0</v>
      </c>
      <c r="E7" t="str">
        <f>VLOOKUP(D7,'How to Use'!$B$22:$C$26,2,TRUE())</f>
        <v>L0 — Nascent / Ad-hoc</v>
      </c>
      <c r="F7" s="15">
        <v>1</v>
      </c>
      <c r="G7" s="16">
        <f t="shared" si="3"/>
        <v>0</v>
      </c>
    </row>
    <row r="8" spans="1:7" ht="25.5" customHeight="1" x14ac:dyDescent="0.35">
      <c r="A8" s="12" t="s">
        <v>41</v>
      </c>
      <c r="B8" s="13">
        <f t="shared" si="0"/>
        <v>0</v>
      </c>
      <c r="C8" s="13">
        <f t="shared" si="1"/>
        <v>16</v>
      </c>
      <c r="D8" s="14">
        <f t="shared" si="2"/>
        <v>0</v>
      </c>
      <c r="E8" t="str">
        <f>VLOOKUP(D8,'How to Use'!$B$22:$C$26,2,TRUE())</f>
        <v>L0 — Nascent / Ad-hoc</v>
      </c>
      <c r="F8" s="15">
        <v>1</v>
      </c>
      <c r="G8" s="16">
        <f t="shared" si="3"/>
        <v>0</v>
      </c>
    </row>
    <row r="9" spans="1:7" ht="25.5" customHeight="1" x14ac:dyDescent="0.35">
      <c r="A9" s="12" t="s">
        <v>42</v>
      </c>
      <c r="B9" s="13">
        <f t="shared" si="0"/>
        <v>0</v>
      </c>
      <c r="C9" s="13">
        <f t="shared" si="1"/>
        <v>16</v>
      </c>
      <c r="D9" s="14">
        <f t="shared" si="2"/>
        <v>0</v>
      </c>
      <c r="E9" t="str">
        <f>VLOOKUP(D9,'How to Use'!$B$22:$C$26,2,TRUE())</f>
        <v>L0 — Nascent / Ad-hoc</v>
      </c>
      <c r="F9" s="15">
        <v>1</v>
      </c>
      <c r="G9" s="16">
        <f t="shared" si="3"/>
        <v>0</v>
      </c>
    </row>
    <row r="10" spans="1:7" ht="25.5" customHeight="1" x14ac:dyDescent="0.35">
      <c r="A10" s="12" t="s">
        <v>43</v>
      </c>
      <c r="B10" s="13">
        <f t="shared" si="0"/>
        <v>0</v>
      </c>
      <c r="C10" s="13">
        <f t="shared" si="1"/>
        <v>16</v>
      </c>
      <c r="D10" s="14">
        <f t="shared" si="2"/>
        <v>0</v>
      </c>
      <c r="E10" t="str">
        <f>VLOOKUP(D10,'How to Use'!$B$22:$C$26,2,TRUE())</f>
        <v>L0 — Nascent / Ad-hoc</v>
      </c>
      <c r="F10" s="15">
        <v>1</v>
      </c>
      <c r="G10" s="16">
        <f t="shared" si="3"/>
        <v>0</v>
      </c>
    </row>
    <row r="11" spans="1:7" ht="25.5" customHeight="1" x14ac:dyDescent="0.35">
      <c r="A11" s="12" t="s">
        <v>44</v>
      </c>
      <c r="B11" s="13">
        <f t="shared" si="0"/>
        <v>0</v>
      </c>
      <c r="C11" s="13">
        <f t="shared" si="1"/>
        <v>16</v>
      </c>
      <c r="D11" s="14">
        <f t="shared" si="2"/>
        <v>0</v>
      </c>
      <c r="E11" t="str">
        <f>VLOOKUP(D11,'How to Use'!$B$22:$C$26,2,TRUE())</f>
        <v>L0 — Nascent / Ad-hoc</v>
      </c>
      <c r="F11" s="15">
        <v>1</v>
      </c>
      <c r="G11" s="16">
        <f t="shared" si="3"/>
        <v>0</v>
      </c>
    </row>
    <row r="12" spans="1:7" ht="25.5" customHeight="1" x14ac:dyDescent="0.35">
      <c r="A12" s="12" t="s">
        <v>45</v>
      </c>
      <c r="B12" s="13">
        <f t="shared" si="0"/>
        <v>0</v>
      </c>
      <c r="C12" s="13">
        <f t="shared" si="1"/>
        <v>16</v>
      </c>
      <c r="D12" s="14">
        <f t="shared" si="2"/>
        <v>0</v>
      </c>
      <c r="E12" t="str">
        <f>VLOOKUP(D12,'How to Use'!$B$22:$C$26,2,TRUE())</f>
        <v>L0 — Nascent / Ad-hoc</v>
      </c>
      <c r="F12" s="15">
        <v>1</v>
      </c>
      <c r="G12" s="16">
        <f t="shared" si="3"/>
        <v>0</v>
      </c>
    </row>
    <row r="13" spans="1:7" ht="25.5" customHeight="1" x14ac:dyDescent="0.35">
      <c r="A13" s="12" t="s">
        <v>46</v>
      </c>
      <c r="B13" s="13">
        <f t="shared" si="0"/>
        <v>0</v>
      </c>
      <c r="C13" s="13">
        <f t="shared" si="1"/>
        <v>16</v>
      </c>
      <c r="D13" s="14">
        <f t="shared" si="2"/>
        <v>0</v>
      </c>
      <c r="E13" t="str">
        <f>VLOOKUP(D13,'How to Use'!$B$22:$C$26,2,TRUE())</f>
        <v>L0 — Nascent / Ad-hoc</v>
      </c>
      <c r="F13" s="15">
        <v>1</v>
      </c>
      <c r="G13" s="16">
        <f t="shared" si="3"/>
        <v>0</v>
      </c>
    </row>
    <row r="14" spans="1:7" ht="25.5" customHeight="1" x14ac:dyDescent="0.35">
      <c r="A14" s="12" t="s">
        <v>47</v>
      </c>
      <c r="B14" s="13">
        <f t="shared" si="0"/>
        <v>0</v>
      </c>
      <c r="C14" s="13">
        <f t="shared" si="1"/>
        <v>16</v>
      </c>
      <c r="D14" s="14">
        <f t="shared" si="2"/>
        <v>0</v>
      </c>
      <c r="E14" t="str">
        <f>VLOOKUP(D14,'How to Use'!$B$22:$C$26,2,TRUE())</f>
        <v>L0 — Nascent / Ad-hoc</v>
      </c>
      <c r="F14" s="15">
        <v>1</v>
      </c>
      <c r="G14" s="16">
        <f t="shared" si="3"/>
        <v>0</v>
      </c>
    </row>
    <row r="15" spans="1:7" ht="25.5" customHeight="1" x14ac:dyDescent="0.35">
      <c r="A15" s="12" t="s">
        <v>48</v>
      </c>
      <c r="B15" s="13">
        <f t="shared" si="0"/>
        <v>0</v>
      </c>
      <c r="C15" s="13">
        <f t="shared" si="1"/>
        <v>16</v>
      </c>
      <c r="D15" s="14">
        <f t="shared" si="2"/>
        <v>0</v>
      </c>
      <c r="E15" t="str">
        <f>VLOOKUP(D15,'How to Use'!$B$22:$C$26,2,TRUE())</f>
        <v>L0 — Nascent / Ad-hoc</v>
      </c>
      <c r="F15" s="15">
        <v>1</v>
      </c>
      <c r="G15" s="16">
        <f t="shared" si="3"/>
        <v>0</v>
      </c>
    </row>
    <row r="16" spans="1:7" ht="25.5" customHeight="1" x14ac:dyDescent="0.35">
      <c r="A16" s="12" t="s">
        <v>49</v>
      </c>
      <c r="B16" s="13">
        <f t="shared" si="0"/>
        <v>0</v>
      </c>
      <c r="C16" s="13">
        <f t="shared" si="1"/>
        <v>16</v>
      </c>
      <c r="D16" s="14">
        <f t="shared" si="2"/>
        <v>0</v>
      </c>
      <c r="E16" t="str">
        <f>VLOOKUP(D16,'How to Use'!$B$22:$C$26,2,TRUE())</f>
        <v>L0 — Nascent / Ad-hoc</v>
      </c>
      <c r="F16" s="15">
        <v>1</v>
      </c>
      <c r="G16" s="16">
        <f t="shared" si="3"/>
        <v>0</v>
      </c>
    </row>
    <row r="17" spans="1:7" ht="25.5" customHeight="1" x14ac:dyDescent="0.35">
      <c r="A17" s="12" t="s">
        <v>50</v>
      </c>
      <c r="B17" s="13">
        <f t="shared" si="0"/>
        <v>0</v>
      </c>
      <c r="C17" s="13">
        <f t="shared" si="1"/>
        <v>16</v>
      </c>
      <c r="D17" s="14">
        <f t="shared" si="2"/>
        <v>0</v>
      </c>
      <c r="E17" t="str">
        <f>VLOOKUP(D17,'How to Use'!$B$22:$C$26,2,TRUE())</f>
        <v>L0 — Nascent / Ad-hoc</v>
      </c>
      <c r="F17" s="15">
        <v>1</v>
      </c>
      <c r="G17" s="16">
        <f t="shared" si="3"/>
        <v>0</v>
      </c>
    </row>
    <row r="18" spans="1:7" x14ac:dyDescent="0.35">
      <c r="A18" s="17" t="s">
        <v>51</v>
      </c>
      <c r="B18" s="18">
        <f>SUM(B6:B17)</f>
        <v>0</v>
      </c>
      <c r="C18" s="18">
        <f>SUM(C6:C17)</f>
        <v>192</v>
      </c>
      <c r="D18" s="19">
        <f t="shared" si="2"/>
        <v>0</v>
      </c>
      <c r="E18" s="17" t="str">
        <f>VLOOKUP(D18,'How to Use'!$B$22:$C$26,2,TRUE())</f>
        <v>L0 — Nascent / Ad-hoc</v>
      </c>
      <c r="F18" s="17">
        <f>SUM(F6:F17)</f>
        <v>12</v>
      </c>
      <c r="G18" s="19">
        <f>IF(F18=0,0,SUMPRODUCT(D6:D17,F6:F17)/F18)</f>
        <v>0</v>
      </c>
    </row>
    <row r="19" spans="1:7" x14ac:dyDescent="0.35">
      <c r="A19" s="20" t="s">
        <v>52</v>
      </c>
      <c r="B19" s="21">
        <f>COUNT($E$23:$E$70)</f>
        <v>0</v>
      </c>
      <c r="C19" s="21">
        <f>COUNTA($A$23:$A$70)</f>
        <v>48</v>
      </c>
      <c r="D19" s="22">
        <f t="shared" si="2"/>
        <v>0</v>
      </c>
      <c r="E19" s="23" t="s">
        <v>53</v>
      </c>
      <c r="F19" s="20"/>
      <c r="G19" s="20"/>
    </row>
    <row r="21" spans="1:7" ht="15.5" x14ac:dyDescent="0.35">
      <c r="A21" s="33" t="s">
        <v>54</v>
      </c>
      <c r="B21" s="33"/>
      <c r="C21" s="33"/>
      <c r="D21" s="33"/>
      <c r="E21" s="33"/>
      <c r="F21" s="33"/>
      <c r="G21" s="33"/>
    </row>
    <row r="22" spans="1:7" x14ac:dyDescent="0.35">
      <c r="A22" s="11" t="s">
        <v>34</v>
      </c>
      <c r="B22" s="1" t="s">
        <v>55</v>
      </c>
      <c r="C22" s="11" t="s">
        <v>56</v>
      </c>
      <c r="D22" s="11" t="s">
        <v>57</v>
      </c>
      <c r="E22" s="1" t="s">
        <v>9</v>
      </c>
      <c r="F22" s="34" t="s">
        <v>35</v>
      </c>
      <c r="G22" s="34"/>
    </row>
    <row r="23" spans="1:7" ht="42" customHeight="1" x14ac:dyDescent="0.35">
      <c r="A23" s="24" t="s">
        <v>39</v>
      </c>
      <c r="B23" s="25">
        <v>1</v>
      </c>
      <c r="C23" s="12" t="s">
        <v>58</v>
      </c>
      <c r="D23" s="24" t="s">
        <v>59</v>
      </c>
      <c r="E23" s="26"/>
      <c r="F23" s="30">
        <v>4</v>
      </c>
      <c r="G23" s="30"/>
    </row>
    <row r="24" spans="1:7" ht="42" customHeight="1" x14ac:dyDescent="0.35">
      <c r="A24" s="24" t="s">
        <v>39</v>
      </c>
      <c r="B24" s="25">
        <v>2</v>
      </c>
      <c r="C24" s="12" t="s">
        <v>60</v>
      </c>
      <c r="D24" s="24" t="s">
        <v>61</v>
      </c>
      <c r="E24" s="26"/>
      <c r="F24" s="30">
        <v>4</v>
      </c>
      <c r="G24" s="30"/>
    </row>
    <row r="25" spans="1:7" ht="42" customHeight="1" x14ac:dyDescent="0.35">
      <c r="A25" s="24" t="s">
        <v>39</v>
      </c>
      <c r="B25" s="25">
        <v>3</v>
      </c>
      <c r="C25" s="12" t="s">
        <v>62</v>
      </c>
      <c r="D25" s="24" t="s">
        <v>63</v>
      </c>
      <c r="E25" s="26"/>
      <c r="F25" s="30">
        <v>4</v>
      </c>
      <c r="G25" s="30"/>
    </row>
    <row r="26" spans="1:7" ht="42" customHeight="1" x14ac:dyDescent="0.35">
      <c r="A26" s="24" t="s">
        <v>39</v>
      </c>
      <c r="B26" s="25">
        <v>4</v>
      </c>
      <c r="C26" s="12" t="s">
        <v>64</v>
      </c>
      <c r="D26" s="24" t="s">
        <v>65</v>
      </c>
      <c r="E26" s="26"/>
      <c r="F26" s="30">
        <v>4</v>
      </c>
      <c r="G26" s="30"/>
    </row>
    <row r="27" spans="1:7" ht="42" customHeight="1" x14ac:dyDescent="0.35">
      <c r="A27" s="24" t="s">
        <v>40</v>
      </c>
      <c r="B27" s="25">
        <v>5</v>
      </c>
      <c r="C27" s="12" t="s">
        <v>66</v>
      </c>
      <c r="D27" s="24" t="s">
        <v>67</v>
      </c>
      <c r="E27" s="26"/>
      <c r="F27" s="30">
        <v>4</v>
      </c>
      <c r="G27" s="30"/>
    </row>
    <row r="28" spans="1:7" ht="42" customHeight="1" x14ac:dyDescent="0.35">
      <c r="A28" s="24" t="s">
        <v>40</v>
      </c>
      <c r="B28" s="25">
        <v>6</v>
      </c>
      <c r="C28" s="12" t="s">
        <v>68</v>
      </c>
      <c r="D28" s="24" t="s">
        <v>69</v>
      </c>
      <c r="E28" s="26"/>
      <c r="F28" s="30">
        <v>4</v>
      </c>
      <c r="G28" s="30"/>
    </row>
    <row r="29" spans="1:7" ht="42" customHeight="1" x14ac:dyDescent="0.35">
      <c r="A29" s="24" t="s">
        <v>40</v>
      </c>
      <c r="B29" s="25">
        <v>7</v>
      </c>
      <c r="C29" s="12" t="s">
        <v>70</v>
      </c>
      <c r="D29" s="24" t="s">
        <v>71</v>
      </c>
      <c r="E29" s="26"/>
      <c r="F29" s="30">
        <v>4</v>
      </c>
      <c r="G29" s="30"/>
    </row>
    <row r="30" spans="1:7" ht="42" customHeight="1" x14ac:dyDescent="0.35">
      <c r="A30" s="24" t="s">
        <v>40</v>
      </c>
      <c r="B30" s="25">
        <v>8</v>
      </c>
      <c r="C30" s="12" t="s">
        <v>72</v>
      </c>
      <c r="D30" s="24" t="s">
        <v>73</v>
      </c>
      <c r="E30" s="26"/>
      <c r="F30" s="30">
        <v>4</v>
      </c>
      <c r="G30" s="30"/>
    </row>
    <row r="31" spans="1:7" ht="42" customHeight="1" x14ac:dyDescent="0.35">
      <c r="A31" s="24" t="s">
        <v>41</v>
      </c>
      <c r="B31" s="25">
        <v>9</v>
      </c>
      <c r="C31" s="12" t="s">
        <v>74</v>
      </c>
      <c r="D31" s="24" t="s">
        <v>75</v>
      </c>
      <c r="E31" s="26"/>
      <c r="F31" s="30">
        <v>4</v>
      </c>
      <c r="G31" s="30"/>
    </row>
    <row r="32" spans="1:7" ht="42" customHeight="1" x14ac:dyDescent="0.35">
      <c r="A32" s="24" t="s">
        <v>41</v>
      </c>
      <c r="B32" s="25">
        <v>10</v>
      </c>
      <c r="C32" s="12" t="s">
        <v>76</v>
      </c>
      <c r="D32" s="24" t="s">
        <v>77</v>
      </c>
      <c r="E32" s="26"/>
      <c r="F32" s="30">
        <v>4</v>
      </c>
      <c r="G32" s="30"/>
    </row>
    <row r="33" spans="1:7" ht="42" customHeight="1" x14ac:dyDescent="0.35">
      <c r="A33" s="24" t="s">
        <v>41</v>
      </c>
      <c r="B33" s="25">
        <v>11</v>
      </c>
      <c r="C33" s="12" t="s">
        <v>78</v>
      </c>
      <c r="D33" s="24" t="s">
        <v>79</v>
      </c>
      <c r="E33" s="26"/>
      <c r="F33" s="30">
        <v>4</v>
      </c>
      <c r="G33" s="30"/>
    </row>
    <row r="34" spans="1:7" ht="42" customHeight="1" x14ac:dyDescent="0.35">
      <c r="A34" s="24" t="s">
        <v>41</v>
      </c>
      <c r="B34" s="25">
        <v>12</v>
      </c>
      <c r="C34" s="12" t="s">
        <v>80</v>
      </c>
      <c r="D34" s="24" t="s">
        <v>81</v>
      </c>
      <c r="E34" s="26"/>
      <c r="F34" s="30">
        <v>4</v>
      </c>
      <c r="G34" s="30"/>
    </row>
    <row r="35" spans="1:7" ht="42" customHeight="1" x14ac:dyDescent="0.35">
      <c r="A35" s="24" t="s">
        <v>42</v>
      </c>
      <c r="B35" s="25">
        <v>13</v>
      </c>
      <c r="C35" s="12" t="s">
        <v>82</v>
      </c>
      <c r="D35" s="24" t="s">
        <v>83</v>
      </c>
      <c r="E35" s="26"/>
      <c r="F35" s="30">
        <v>4</v>
      </c>
      <c r="G35" s="30"/>
    </row>
    <row r="36" spans="1:7" ht="42" customHeight="1" x14ac:dyDescent="0.35">
      <c r="A36" s="24" t="s">
        <v>42</v>
      </c>
      <c r="B36" s="25">
        <v>14</v>
      </c>
      <c r="C36" s="12" t="s">
        <v>84</v>
      </c>
      <c r="D36" s="24" t="s">
        <v>85</v>
      </c>
      <c r="E36" s="26"/>
      <c r="F36" s="30">
        <v>4</v>
      </c>
      <c r="G36" s="30"/>
    </row>
    <row r="37" spans="1:7" ht="42" customHeight="1" x14ac:dyDescent="0.35">
      <c r="A37" s="24" t="s">
        <v>42</v>
      </c>
      <c r="B37" s="25">
        <v>15</v>
      </c>
      <c r="C37" s="12" t="s">
        <v>86</v>
      </c>
      <c r="D37" s="24" t="s">
        <v>87</v>
      </c>
      <c r="E37" s="26"/>
      <c r="F37" s="30">
        <v>4</v>
      </c>
      <c r="G37" s="30"/>
    </row>
    <row r="38" spans="1:7" ht="42" customHeight="1" x14ac:dyDescent="0.35">
      <c r="A38" s="24" t="s">
        <v>42</v>
      </c>
      <c r="B38" s="25">
        <v>16</v>
      </c>
      <c r="C38" s="12" t="s">
        <v>88</v>
      </c>
      <c r="D38" s="24" t="s">
        <v>89</v>
      </c>
      <c r="E38" s="26"/>
      <c r="F38" s="30">
        <v>4</v>
      </c>
      <c r="G38" s="30"/>
    </row>
    <row r="39" spans="1:7" ht="42" customHeight="1" x14ac:dyDescent="0.35">
      <c r="A39" s="24" t="s">
        <v>43</v>
      </c>
      <c r="B39" s="25">
        <v>17</v>
      </c>
      <c r="C39" s="12" t="s">
        <v>90</v>
      </c>
      <c r="D39" s="24" t="s">
        <v>91</v>
      </c>
      <c r="E39" s="26"/>
      <c r="F39" s="30">
        <v>4</v>
      </c>
      <c r="G39" s="30"/>
    </row>
    <row r="40" spans="1:7" ht="42" customHeight="1" x14ac:dyDescent="0.35">
      <c r="A40" s="24" t="s">
        <v>43</v>
      </c>
      <c r="B40" s="25">
        <v>18</v>
      </c>
      <c r="C40" s="12" t="s">
        <v>92</v>
      </c>
      <c r="D40" s="24" t="s">
        <v>93</v>
      </c>
      <c r="E40" s="26"/>
      <c r="F40" s="30">
        <v>4</v>
      </c>
      <c r="G40" s="30"/>
    </row>
    <row r="41" spans="1:7" ht="42" customHeight="1" x14ac:dyDescent="0.35">
      <c r="A41" s="24" t="s">
        <v>43</v>
      </c>
      <c r="B41" s="25">
        <v>19</v>
      </c>
      <c r="C41" s="12" t="s">
        <v>94</v>
      </c>
      <c r="D41" s="24" t="s">
        <v>95</v>
      </c>
      <c r="E41" s="26"/>
      <c r="F41" s="30">
        <v>4</v>
      </c>
      <c r="G41" s="30"/>
    </row>
    <row r="42" spans="1:7" ht="42" customHeight="1" x14ac:dyDescent="0.35">
      <c r="A42" s="24" t="s">
        <v>43</v>
      </c>
      <c r="B42" s="25">
        <v>20</v>
      </c>
      <c r="C42" s="12" t="s">
        <v>96</v>
      </c>
      <c r="D42" s="24" t="s">
        <v>97</v>
      </c>
      <c r="E42" s="26"/>
      <c r="F42" s="30">
        <v>4</v>
      </c>
      <c r="G42" s="30"/>
    </row>
    <row r="43" spans="1:7" ht="42" customHeight="1" x14ac:dyDescent="0.35">
      <c r="A43" s="24" t="s">
        <v>44</v>
      </c>
      <c r="B43" s="25">
        <v>21</v>
      </c>
      <c r="C43" s="12" t="s">
        <v>98</v>
      </c>
      <c r="D43" s="24" t="s">
        <v>99</v>
      </c>
      <c r="E43" s="26"/>
      <c r="F43" s="30">
        <v>4</v>
      </c>
      <c r="G43" s="30"/>
    </row>
    <row r="44" spans="1:7" ht="42" customHeight="1" x14ac:dyDescent="0.35">
      <c r="A44" s="24" t="s">
        <v>44</v>
      </c>
      <c r="B44" s="25">
        <v>22</v>
      </c>
      <c r="C44" s="12" t="s">
        <v>100</v>
      </c>
      <c r="D44" s="24" t="s">
        <v>101</v>
      </c>
      <c r="E44" s="26"/>
      <c r="F44" s="30">
        <v>4</v>
      </c>
      <c r="G44" s="30"/>
    </row>
    <row r="45" spans="1:7" ht="42" customHeight="1" x14ac:dyDescent="0.35">
      <c r="A45" s="24" t="s">
        <v>44</v>
      </c>
      <c r="B45" s="25">
        <v>23</v>
      </c>
      <c r="C45" s="12" t="s">
        <v>102</v>
      </c>
      <c r="D45" s="24" t="s">
        <v>103</v>
      </c>
      <c r="E45" s="26"/>
      <c r="F45" s="30">
        <v>4</v>
      </c>
      <c r="G45" s="30"/>
    </row>
    <row r="46" spans="1:7" ht="42" customHeight="1" x14ac:dyDescent="0.35">
      <c r="A46" s="24" t="s">
        <v>44</v>
      </c>
      <c r="B46" s="25">
        <v>24</v>
      </c>
      <c r="C46" s="12" t="s">
        <v>104</v>
      </c>
      <c r="D46" s="24" t="s">
        <v>105</v>
      </c>
      <c r="E46" s="26"/>
      <c r="F46" s="30">
        <v>4</v>
      </c>
      <c r="G46" s="30"/>
    </row>
    <row r="47" spans="1:7" ht="42" customHeight="1" x14ac:dyDescent="0.35">
      <c r="A47" s="24" t="s">
        <v>45</v>
      </c>
      <c r="B47" s="25">
        <v>25</v>
      </c>
      <c r="C47" s="12" t="s">
        <v>106</v>
      </c>
      <c r="D47" s="24" t="s">
        <v>107</v>
      </c>
      <c r="E47" s="26"/>
      <c r="F47" s="30">
        <v>4</v>
      </c>
      <c r="G47" s="30"/>
    </row>
    <row r="48" spans="1:7" ht="42" customHeight="1" x14ac:dyDescent="0.35">
      <c r="A48" s="24" t="s">
        <v>45</v>
      </c>
      <c r="B48" s="25">
        <v>26</v>
      </c>
      <c r="C48" s="12" t="s">
        <v>108</v>
      </c>
      <c r="D48" s="24" t="s">
        <v>109</v>
      </c>
      <c r="E48" s="26"/>
      <c r="F48" s="30">
        <v>4</v>
      </c>
      <c r="G48" s="30"/>
    </row>
    <row r="49" spans="1:7" ht="42" customHeight="1" x14ac:dyDescent="0.35">
      <c r="A49" s="24" t="s">
        <v>45</v>
      </c>
      <c r="B49" s="25">
        <v>27</v>
      </c>
      <c r="C49" s="12" t="s">
        <v>110</v>
      </c>
      <c r="D49" s="24" t="s">
        <v>111</v>
      </c>
      <c r="E49" s="26"/>
      <c r="F49" s="30">
        <v>4</v>
      </c>
      <c r="G49" s="30"/>
    </row>
    <row r="50" spans="1:7" ht="42" customHeight="1" x14ac:dyDescent="0.35">
      <c r="A50" s="24" t="s">
        <v>45</v>
      </c>
      <c r="B50" s="25">
        <v>28</v>
      </c>
      <c r="C50" s="12" t="s">
        <v>112</v>
      </c>
      <c r="D50" s="24" t="s">
        <v>113</v>
      </c>
      <c r="E50" s="26"/>
      <c r="F50" s="30">
        <v>4</v>
      </c>
      <c r="G50" s="30"/>
    </row>
    <row r="51" spans="1:7" ht="42" customHeight="1" x14ac:dyDescent="0.35">
      <c r="A51" s="24" t="s">
        <v>46</v>
      </c>
      <c r="B51" s="25">
        <v>29</v>
      </c>
      <c r="C51" s="12" t="s">
        <v>114</v>
      </c>
      <c r="D51" s="24" t="s">
        <v>115</v>
      </c>
      <c r="E51" s="26"/>
      <c r="F51" s="30">
        <v>4</v>
      </c>
      <c r="G51" s="30"/>
    </row>
    <row r="52" spans="1:7" ht="42" customHeight="1" x14ac:dyDescent="0.35">
      <c r="A52" s="24" t="s">
        <v>46</v>
      </c>
      <c r="B52" s="25">
        <v>30</v>
      </c>
      <c r="C52" s="12" t="s">
        <v>116</v>
      </c>
      <c r="D52" s="24" t="s">
        <v>117</v>
      </c>
      <c r="E52" s="26"/>
      <c r="F52" s="30">
        <v>4</v>
      </c>
      <c r="G52" s="30"/>
    </row>
    <row r="53" spans="1:7" ht="42" customHeight="1" x14ac:dyDescent="0.35">
      <c r="A53" s="24" t="s">
        <v>46</v>
      </c>
      <c r="B53" s="25">
        <v>31</v>
      </c>
      <c r="C53" s="12" t="s">
        <v>118</v>
      </c>
      <c r="D53" s="24" t="s">
        <v>119</v>
      </c>
      <c r="E53" s="26"/>
      <c r="F53" s="30">
        <v>4</v>
      </c>
      <c r="G53" s="30"/>
    </row>
    <row r="54" spans="1:7" ht="42" customHeight="1" x14ac:dyDescent="0.35">
      <c r="A54" s="24" t="s">
        <v>46</v>
      </c>
      <c r="B54" s="25">
        <v>32</v>
      </c>
      <c r="C54" s="12" t="s">
        <v>120</v>
      </c>
      <c r="D54" s="24" t="s">
        <v>121</v>
      </c>
      <c r="E54" s="26"/>
      <c r="F54" s="30">
        <v>4</v>
      </c>
      <c r="G54" s="30"/>
    </row>
    <row r="55" spans="1:7" ht="42" customHeight="1" x14ac:dyDescent="0.35">
      <c r="A55" s="24" t="s">
        <v>47</v>
      </c>
      <c r="B55" s="25">
        <v>33</v>
      </c>
      <c r="C55" s="12" t="s">
        <v>122</v>
      </c>
      <c r="D55" s="24" t="s">
        <v>123</v>
      </c>
      <c r="E55" s="26"/>
      <c r="F55" s="30">
        <v>4</v>
      </c>
      <c r="G55" s="30"/>
    </row>
    <row r="56" spans="1:7" ht="42" customHeight="1" x14ac:dyDescent="0.35">
      <c r="A56" s="24" t="s">
        <v>47</v>
      </c>
      <c r="B56" s="25">
        <v>34</v>
      </c>
      <c r="C56" s="12" t="s">
        <v>124</v>
      </c>
      <c r="D56" s="24" t="s">
        <v>125</v>
      </c>
      <c r="E56" s="26"/>
      <c r="F56" s="30">
        <v>4</v>
      </c>
      <c r="G56" s="30"/>
    </row>
    <row r="57" spans="1:7" ht="42" customHeight="1" x14ac:dyDescent="0.35">
      <c r="A57" s="24" t="s">
        <v>47</v>
      </c>
      <c r="B57" s="25">
        <v>35</v>
      </c>
      <c r="C57" s="12" t="s">
        <v>126</v>
      </c>
      <c r="D57" s="24" t="s">
        <v>127</v>
      </c>
      <c r="E57" s="26"/>
      <c r="F57" s="30">
        <v>4</v>
      </c>
      <c r="G57" s="30"/>
    </row>
    <row r="58" spans="1:7" ht="42" customHeight="1" x14ac:dyDescent="0.35">
      <c r="A58" s="24" t="s">
        <v>47</v>
      </c>
      <c r="B58" s="25">
        <v>36</v>
      </c>
      <c r="C58" s="12" t="s">
        <v>128</v>
      </c>
      <c r="D58" s="24" t="s">
        <v>129</v>
      </c>
      <c r="E58" s="26"/>
      <c r="F58" s="30">
        <v>4</v>
      </c>
      <c r="G58" s="30"/>
    </row>
    <row r="59" spans="1:7" ht="42" customHeight="1" x14ac:dyDescent="0.35">
      <c r="A59" s="24" t="s">
        <v>48</v>
      </c>
      <c r="B59" s="25">
        <v>37</v>
      </c>
      <c r="C59" s="12" t="s">
        <v>130</v>
      </c>
      <c r="D59" s="24" t="s">
        <v>131</v>
      </c>
      <c r="E59" s="26"/>
      <c r="F59" s="30">
        <v>4</v>
      </c>
      <c r="G59" s="30"/>
    </row>
    <row r="60" spans="1:7" ht="42" customHeight="1" x14ac:dyDescent="0.35">
      <c r="A60" s="24" t="s">
        <v>48</v>
      </c>
      <c r="B60" s="25">
        <v>38</v>
      </c>
      <c r="C60" s="12" t="s">
        <v>132</v>
      </c>
      <c r="D60" s="24" t="s">
        <v>133</v>
      </c>
      <c r="E60" s="26"/>
      <c r="F60" s="30">
        <v>4</v>
      </c>
      <c r="G60" s="30"/>
    </row>
    <row r="61" spans="1:7" ht="42" customHeight="1" x14ac:dyDescent="0.35">
      <c r="A61" s="24" t="s">
        <v>48</v>
      </c>
      <c r="B61" s="25">
        <v>39</v>
      </c>
      <c r="C61" s="12" t="s">
        <v>134</v>
      </c>
      <c r="D61" s="24" t="s">
        <v>135</v>
      </c>
      <c r="E61" s="26"/>
      <c r="F61" s="30">
        <v>4</v>
      </c>
      <c r="G61" s="30"/>
    </row>
    <row r="62" spans="1:7" ht="42" customHeight="1" x14ac:dyDescent="0.35">
      <c r="A62" s="24" t="s">
        <v>48</v>
      </c>
      <c r="B62" s="25">
        <v>40</v>
      </c>
      <c r="C62" s="12" t="s">
        <v>136</v>
      </c>
      <c r="D62" s="24" t="s">
        <v>137</v>
      </c>
      <c r="E62" s="26"/>
      <c r="F62" s="30">
        <v>4</v>
      </c>
      <c r="G62" s="30"/>
    </row>
    <row r="63" spans="1:7" ht="42" customHeight="1" x14ac:dyDescent="0.35">
      <c r="A63" s="24" t="s">
        <v>49</v>
      </c>
      <c r="B63" s="25">
        <v>41</v>
      </c>
      <c r="C63" s="12" t="s">
        <v>138</v>
      </c>
      <c r="D63" s="24" t="s">
        <v>139</v>
      </c>
      <c r="E63" s="26"/>
      <c r="F63" s="30">
        <v>4</v>
      </c>
      <c r="G63" s="30"/>
    </row>
    <row r="64" spans="1:7" ht="42" customHeight="1" x14ac:dyDescent="0.35">
      <c r="A64" s="24" t="s">
        <v>49</v>
      </c>
      <c r="B64" s="25">
        <v>42</v>
      </c>
      <c r="C64" s="12" t="s">
        <v>140</v>
      </c>
      <c r="D64" s="24" t="s">
        <v>141</v>
      </c>
      <c r="E64" s="26"/>
      <c r="F64" s="30">
        <v>4</v>
      </c>
      <c r="G64" s="30"/>
    </row>
    <row r="65" spans="1:7" ht="42" customHeight="1" x14ac:dyDescent="0.35">
      <c r="A65" s="24" t="s">
        <v>49</v>
      </c>
      <c r="B65" s="25">
        <v>43</v>
      </c>
      <c r="C65" s="12" t="s">
        <v>142</v>
      </c>
      <c r="D65" s="24" t="s">
        <v>143</v>
      </c>
      <c r="E65" s="26"/>
      <c r="F65" s="30">
        <v>4</v>
      </c>
      <c r="G65" s="30"/>
    </row>
    <row r="66" spans="1:7" ht="42" customHeight="1" x14ac:dyDescent="0.35">
      <c r="A66" s="24" t="s">
        <v>49</v>
      </c>
      <c r="B66" s="25">
        <v>44</v>
      </c>
      <c r="C66" s="12" t="s">
        <v>144</v>
      </c>
      <c r="D66" s="24" t="s">
        <v>145</v>
      </c>
      <c r="E66" s="26"/>
      <c r="F66" s="30">
        <v>4</v>
      </c>
      <c r="G66" s="30"/>
    </row>
    <row r="67" spans="1:7" ht="42" customHeight="1" x14ac:dyDescent="0.35">
      <c r="A67" s="24" t="s">
        <v>50</v>
      </c>
      <c r="B67" s="25">
        <v>45</v>
      </c>
      <c r="C67" s="12" t="s">
        <v>146</v>
      </c>
      <c r="D67" s="24" t="s">
        <v>147</v>
      </c>
      <c r="E67" s="26"/>
      <c r="F67" s="30">
        <v>4</v>
      </c>
      <c r="G67" s="30"/>
    </row>
    <row r="68" spans="1:7" ht="42" customHeight="1" x14ac:dyDescent="0.35">
      <c r="A68" s="24" t="s">
        <v>50</v>
      </c>
      <c r="B68" s="25">
        <v>46</v>
      </c>
      <c r="C68" s="12" t="s">
        <v>148</v>
      </c>
      <c r="D68" s="24" t="s">
        <v>149</v>
      </c>
      <c r="E68" s="26"/>
      <c r="F68" s="30">
        <v>4</v>
      </c>
      <c r="G68" s="30"/>
    </row>
    <row r="69" spans="1:7" ht="42" customHeight="1" x14ac:dyDescent="0.35">
      <c r="A69" s="24" t="s">
        <v>50</v>
      </c>
      <c r="B69" s="25">
        <v>47</v>
      </c>
      <c r="C69" s="12" t="s">
        <v>150</v>
      </c>
      <c r="D69" s="24" t="s">
        <v>151</v>
      </c>
      <c r="E69" s="26"/>
      <c r="F69" s="30">
        <v>4</v>
      </c>
      <c r="G69" s="30"/>
    </row>
    <row r="70" spans="1:7" ht="42" customHeight="1" x14ac:dyDescent="0.35">
      <c r="A70" s="24" t="s">
        <v>50</v>
      </c>
      <c r="B70" s="25">
        <v>48</v>
      </c>
      <c r="C70" s="12" t="s">
        <v>152</v>
      </c>
      <c r="D70" s="24" t="s">
        <v>153</v>
      </c>
      <c r="E70" s="26"/>
      <c r="F70" s="30">
        <v>4</v>
      </c>
      <c r="G70" s="30"/>
    </row>
  </sheetData>
  <mergeCells count="53">
    <mergeCell ref="A1:G1"/>
    <mergeCell ref="A2:G2"/>
    <mergeCell ref="A4:G4"/>
    <mergeCell ref="A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8:G68"/>
    <mergeCell ref="F69:G69"/>
    <mergeCell ref="F70:G70"/>
    <mergeCell ref="F63:G63"/>
    <mergeCell ref="F64:G64"/>
    <mergeCell ref="F65:G65"/>
    <mergeCell ref="F66:G66"/>
    <mergeCell ref="F67:G67"/>
  </mergeCells>
  <conditionalFormatting sqref="D6:D17">
    <cfRule type="colorScale" priority="5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E23:E70">
    <cfRule type="cellIs" dxfId="5" priority="2" operator="lessThanOrEqual">
      <formula>1</formula>
    </cfRule>
    <cfRule type="cellIs" dxfId="4" priority="3" operator="equal">
      <formula>2</formula>
    </cfRule>
    <cfRule type="cellIs" dxfId="3" priority="4" operator="greaterThanOrEqual">
      <formula>3</formula>
    </cfRule>
  </conditionalFormatting>
  <dataValidations count="1">
    <dataValidation type="whole" allowBlank="1" showErrorMessage="1" error="Enter a whole number 0 to 4" prompt="0=None 1=Initial 2=Developing 3=Defined 4=Optimized" sqref="E23:E70" xr:uid="{00000000-0002-0000-0100-000000000000}">
      <formula1>0</formula1>
      <formula2>4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showGridLines="0" topLeftCell="A60" zoomScaleNormal="100" workbookViewId="0">
      <selection activeCell="A6" sqref="A6"/>
    </sheetView>
  </sheetViews>
  <sheetFormatPr defaultColWidth="8.6328125" defaultRowHeight="14.5" x14ac:dyDescent="0.35"/>
  <cols>
    <col min="1" max="1" width="24" customWidth="1"/>
    <col min="2" max="2" width="5" customWidth="1"/>
    <col min="3" max="3" width="66" customWidth="1"/>
    <col min="4" max="4" width="60" customWidth="1"/>
    <col min="5" max="5" width="9" customWidth="1"/>
    <col min="6" max="6" width="6" customWidth="1"/>
    <col min="7" max="7" width="9" customWidth="1"/>
  </cols>
  <sheetData>
    <row r="1" spans="1:7" ht="19" x14ac:dyDescent="0.35">
      <c r="A1" s="31" t="s">
        <v>154</v>
      </c>
      <c r="B1" s="31"/>
      <c r="C1" s="31"/>
      <c r="D1" s="31"/>
      <c r="E1" s="31"/>
      <c r="F1" s="31"/>
      <c r="G1" s="31"/>
    </row>
    <row r="2" spans="1:7" x14ac:dyDescent="0.35">
      <c r="A2" s="32" t="s">
        <v>32</v>
      </c>
      <c r="B2" s="32"/>
      <c r="C2" s="32"/>
      <c r="D2" s="32"/>
      <c r="E2" s="32"/>
      <c r="F2" s="32"/>
      <c r="G2" s="32"/>
    </row>
    <row r="4" spans="1:7" ht="15.5" x14ac:dyDescent="0.35">
      <c r="A4" s="33" t="s">
        <v>33</v>
      </c>
      <c r="B4" s="33"/>
      <c r="C4" s="33"/>
      <c r="D4" s="33"/>
      <c r="E4" s="33"/>
      <c r="F4" s="33"/>
      <c r="G4" s="33"/>
    </row>
    <row r="5" spans="1:7" x14ac:dyDescent="0.35">
      <c r="A5" s="11" t="s">
        <v>34</v>
      </c>
      <c r="B5" s="1" t="s">
        <v>9</v>
      </c>
      <c r="C5" s="1" t="s">
        <v>35</v>
      </c>
      <c r="D5" s="1" t="s">
        <v>36</v>
      </c>
      <c r="E5" s="11" t="s">
        <v>23</v>
      </c>
      <c r="F5" s="1" t="s">
        <v>37</v>
      </c>
      <c r="G5" s="1" t="s">
        <v>38</v>
      </c>
    </row>
    <row r="6" spans="1:7" ht="25.5" customHeight="1" x14ac:dyDescent="0.35">
      <c r="A6" s="12" t="s">
        <v>39</v>
      </c>
      <c r="B6" s="13">
        <f t="shared" ref="B6:B17" si="0">SUMIF($A$23:$A$70,$A6,$E$23:$E$70)</f>
        <v>0</v>
      </c>
      <c r="C6" s="13">
        <f t="shared" ref="C6:C17" si="1">COUNTIF($A$23:$A$70,$A6)*4</f>
        <v>16</v>
      </c>
      <c r="D6" s="14">
        <f t="shared" ref="D6:D19" si="2">IF(C6=0,0,B6/C6)</f>
        <v>0</v>
      </c>
      <c r="E6" t="str">
        <f>VLOOKUP(D6,'How to Use'!$B$22:$C$26,2,TRUE())</f>
        <v>L0 — Nascent / Ad-hoc</v>
      </c>
      <c r="F6" s="15">
        <v>1</v>
      </c>
      <c r="G6" s="16">
        <f t="shared" ref="G6:G17" si="3">D6*F6</f>
        <v>0</v>
      </c>
    </row>
    <row r="7" spans="1:7" ht="25.5" customHeight="1" x14ac:dyDescent="0.35">
      <c r="A7" s="12" t="s">
        <v>40</v>
      </c>
      <c r="B7" s="13">
        <f t="shared" si="0"/>
        <v>0</v>
      </c>
      <c r="C7" s="13">
        <f t="shared" si="1"/>
        <v>16</v>
      </c>
      <c r="D7" s="14">
        <f t="shared" si="2"/>
        <v>0</v>
      </c>
      <c r="E7" t="str">
        <f>VLOOKUP(D7,'How to Use'!$B$22:$C$26,2,TRUE())</f>
        <v>L0 — Nascent / Ad-hoc</v>
      </c>
      <c r="F7" s="15">
        <v>1</v>
      </c>
      <c r="G7" s="16">
        <f t="shared" si="3"/>
        <v>0</v>
      </c>
    </row>
    <row r="8" spans="1:7" ht="25.5" customHeight="1" x14ac:dyDescent="0.35">
      <c r="A8" s="12" t="s">
        <v>41</v>
      </c>
      <c r="B8" s="13">
        <f t="shared" si="0"/>
        <v>0</v>
      </c>
      <c r="C8" s="13">
        <f t="shared" si="1"/>
        <v>16</v>
      </c>
      <c r="D8" s="14">
        <f t="shared" si="2"/>
        <v>0</v>
      </c>
      <c r="E8" t="str">
        <f>VLOOKUP(D8,'How to Use'!$B$22:$C$26,2,TRUE())</f>
        <v>L0 — Nascent / Ad-hoc</v>
      </c>
      <c r="F8" s="15">
        <v>1</v>
      </c>
      <c r="G8" s="16">
        <f t="shared" si="3"/>
        <v>0</v>
      </c>
    </row>
    <row r="9" spans="1:7" ht="25.5" customHeight="1" x14ac:dyDescent="0.35">
      <c r="A9" s="12" t="s">
        <v>42</v>
      </c>
      <c r="B9" s="13">
        <f t="shared" si="0"/>
        <v>0</v>
      </c>
      <c r="C9" s="13">
        <f t="shared" si="1"/>
        <v>16</v>
      </c>
      <c r="D9" s="14">
        <f t="shared" si="2"/>
        <v>0</v>
      </c>
      <c r="E9" t="str">
        <f>VLOOKUP(D9,'How to Use'!$B$22:$C$26,2,TRUE())</f>
        <v>L0 — Nascent / Ad-hoc</v>
      </c>
      <c r="F9" s="15">
        <v>1</v>
      </c>
      <c r="G9" s="16">
        <f t="shared" si="3"/>
        <v>0</v>
      </c>
    </row>
    <row r="10" spans="1:7" ht="25.5" customHeight="1" x14ac:dyDescent="0.35">
      <c r="A10" s="12" t="s">
        <v>43</v>
      </c>
      <c r="B10" s="13">
        <f t="shared" si="0"/>
        <v>0</v>
      </c>
      <c r="C10" s="13">
        <f t="shared" si="1"/>
        <v>16</v>
      </c>
      <c r="D10" s="14">
        <f t="shared" si="2"/>
        <v>0</v>
      </c>
      <c r="E10" t="str">
        <f>VLOOKUP(D10,'How to Use'!$B$22:$C$26,2,TRUE())</f>
        <v>L0 — Nascent / Ad-hoc</v>
      </c>
      <c r="F10" s="15">
        <v>1</v>
      </c>
      <c r="G10" s="16">
        <f t="shared" si="3"/>
        <v>0</v>
      </c>
    </row>
    <row r="11" spans="1:7" ht="25.5" customHeight="1" x14ac:dyDescent="0.35">
      <c r="A11" s="12" t="s">
        <v>44</v>
      </c>
      <c r="B11" s="13">
        <f t="shared" si="0"/>
        <v>0</v>
      </c>
      <c r="C11" s="13">
        <f t="shared" si="1"/>
        <v>16</v>
      </c>
      <c r="D11" s="14">
        <f t="shared" si="2"/>
        <v>0</v>
      </c>
      <c r="E11" t="str">
        <f>VLOOKUP(D11,'How to Use'!$B$22:$C$26,2,TRUE())</f>
        <v>L0 — Nascent / Ad-hoc</v>
      </c>
      <c r="F11" s="15">
        <v>1</v>
      </c>
      <c r="G11" s="16">
        <f t="shared" si="3"/>
        <v>0</v>
      </c>
    </row>
    <row r="12" spans="1:7" ht="25.5" customHeight="1" x14ac:dyDescent="0.35">
      <c r="A12" s="12" t="s">
        <v>45</v>
      </c>
      <c r="B12" s="13">
        <f t="shared" si="0"/>
        <v>0</v>
      </c>
      <c r="C12" s="13">
        <f t="shared" si="1"/>
        <v>16</v>
      </c>
      <c r="D12" s="14">
        <f t="shared" si="2"/>
        <v>0</v>
      </c>
      <c r="E12" t="str">
        <f>VLOOKUP(D12,'How to Use'!$B$22:$C$26,2,TRUE())</f>
        <v>L0 — Nascent / Ad-hoc</v>
      </c>
      <c r="F12" s="15">
        <v>1</v>
      </c>
      <c r="G12" s="16">
        <f t="shared" si="3"/>
        <v>0</v>
      </c>
    </row>
    <row r="13" spans="1:7" ht="25.5" customHeight="1" x14ac:dyDescent="0.35">
      <c r="A13" s="12" t="s">
        <v>46</v>
      </c>
      <c r="B13" s="13">
        <f t="shared" si="0"/>
        <v>0</v>
      </c>
      <c r="C13" s="13">
        <f t="shared" si="1"/>
        <v>16</v>
      </c>
      <c r="D13" s="14">
        <f t="shared" si="2"/>
        <v>0</v>
      </c>
      <c r="E13" t="str">
        <f>VLOOKUP(D13,'How to Use'!$B$22:$C$26,2,TRUE())</f>
        <v>L0 — Nascent / Ad-hoc</v>
      </c>
      <c r="F13" s="15">
        <v>1</v>
      </c>
      <c r="G13" s="16">
        <f t="shared" si="3"/>
        <v>0</v>
      </c>
    </row>
    <row r="14" spans="1:7" ht="25.5" customHeight="1" x14ac:dyDescent="0.35">
      <c r="A14" s="12" t="s">
        <v>47</v>
      </c>
      <c r="B14" s="13">
        <f t="shared" si="0"/>
        <v>0</v>
      </c>
      <c r="C14" s="13">
        <f t="shared" si="1"/>
        <v>16</v>
      </c>
      <c r="D14" s="14">
        <f t="shared" si="2"/>
        <v>0</v>
      </c>
      <c r="E14" t="str">
        <f>VLOOKUP(D14,'How to Use'!$B$22:$C$26,2,TRUE())</f>
        <v>L0 — Nascent / Ad-hoc</v>
      </c>
      <c r="F14" s="15">
        <v>1</v>
      </c>
      <c r="G14" s="16">
        <f t="shared" si="3"/>
        <v>0</v>
      </c>
    </row>
    <row r="15" spans="1:7" ht="25.5" customHeight="1" x14ac:dyDescent="0.35">
      <c r="A15" s="12" t="s">
        <v>48</v>
      </c>
      <c r="B15" s="13">
        <f t="shared" si="0"/>
        <v>0</v>
      </c>
      <c r="C15" s="13">
        <f t="shared" si="1"/>
        <v>16</v>
      </c>
      <c r="D15" s="14">
        <f t="shared" si="2"/>
        <v>0</v>
      </c>
      <c r="E15" t="str">
        <f>VLOOKUP(D15,'How to Use'!$B$22:$C$26,2,TRUE())</f>
        <v>L0 — Nascent / Ad-hoc</v>
      </c>
      <c r="F15" s="15">
        <v>1</v>
      </c>
      <c r="G15" s="16">
        <f t="shared" si="3"/>
        <v>0</v>
      </c>
    </row>
    <row r="16" spans="1:7" ht="25.5" customHeight="1" x14ac:dyDescent="0.35">
      <c r="A16" s="12" t="s">
        <v>49</v>
      </c>
      <c r="B16" s="13">
        <f t="shared" si="0"/>
        <v>0</v>
      </c>
      <c r="C16" s="13">
        <f t="shared" si="1"/>
        <v>16</v>
      </c>
      <c r="D16" s="14">
        <f t="shared" si="2"/>
        <v>0</v>
      </c>
      <c r="E16" t="str">
        <f>VLOOKUP(D16,'How to Use'!$B$22:$C$26,2,TRUE())</f>
        <v>L0 — Nascent / Ad-hoc</v>
      </c>
      <c r="F16" s="15">
        <v>1</v>
      </c>
      <c r="G16" s="16">
        <f t="shared" si="3"/>
        <v>0</v>
      </c>
    </row>
    <row r="17" spans="1:7" ht="25.5" customHeight="1" x14ac:dyDescent="0.35">
      <c r="A17" s="12" t="s">
        <v>50</v>
      </c>
      <c r="B17" s="13">
        <f t="shared" si="0"/>
        <v>0</v>
      </c>
      <c r="C17" s="13">
        <f t="shared" si="1"/>
        <v>16</v>
      </c>
      <c r="D17" s="14">
        <f t="shared" si="2"/>
        <v>0</v>
      </c>
      <c r="E17" t="str">
        <f>VLOOKUP(D17,'How to Use'!$B$22:$C$26,2,TRUE())</f>
        <v>L0 — Nascent / Ad-hoc</v>
      </c>
      <c r="F17" s="15">
        <v>1</v>
      </c>
      <c r="G17" s="16">
        <f t="shared" si="3"/>
        <v>0</v>
      </c>
    </row>
    <row r="18" spans="1:7" x14ac:dyDescent="0.35">
      <c r="A18" s="17" t="s">
        <v>51</v>
      </c>
      <c r="B18" s="18">
        <f>SUM(B6:B17)</f>
        <v>0</v>
      </c>
      <c r="C18" s="18">
        <f>SUM(C6:C17)</f>
        <v>192</v>
      </c>
      <c r="D18" s="19">
        <f t="shared" si="2"/>
        <v>0</v>
      </c>
      <c r="E18" s="17" t="str">
        <f>VLOOKUP(D18,'How to Use'!$B$22:$C$26,2,TRUE())</f>
        <v>L0 — Nascent / Ad-hoc</v>
      </c>
      <c r="F18" s="17">
        <f>SUM(F6:F17)</f>
        <v>12</v>
      </c>
      <c r="G18" s="19">
        <f>IF(F18=0,0,SUMPRODUCT(D6:D17,F6:F17)/F18)</f>
        <v>0</v>
      </c>
    </row>
    <row r="19" spans="1:7" x14ac:dyDescent="0.35">
      <c r="A19" s="20" t="s">
        <v>52</v>
      </c>
      <c r="B19" s="21">
        <f>COUNT($E$23:$E$70)</f>
        <v>0</v>
      </c>
      <c r="C19" s="21">
        <f>COUNTA($A$23:$A$70)</f>
        <v>48</v>
      </c>
      <c r="D19" s="22">
        <f t="shared" si="2"/>
        <v>0</v>
      </c>
      <c r="E19" s="23" t="s">
        <v>53</v>
      </c>
      <c r="F19" s="20"/>
      <c r="G19" s="20"/>
    </row>
    <row r="21" spans="1:7" ht="15.5" x14ac:dyDescent="0.35">
      <c r="A21" s="33" t="s">
        <v>54</v>
      </c>
      <c r="B21" s="33"/>
      <c r="C21" s="33"/>
      <c r="D21" s="33"/>
      <c r="E21" s="33"/>
      <c r="F21" s="33"/>
      <c r="G21" s="33"/>
    </row>
    <row r="22" spans="1:7" x14ac:dyDescent="0.35">
      <c r="A22" s="11" t="s">
        <v>34</v>
      </c>
      <c r="B22" s="1" t="s">
        <v>55</v>
      </c>
      <c r="C22" s="11" t="s">
        <v>56</v>
      </c>
      <c r="D22" s="11" t="s">
        <v>57</v>
      </c>
      <c r="E22" s="1" t="s">
        <v>9</v>
      </c>
      <c r="F22" s="34" t="s">
        <v>35</v>
      </c>
      <c r="G22" s="34"/>
    </row>
    <row r="23" spans="1:7" ht="42" customHeight="1" x14ac:dyDescent="0.35">
      <c r="A23" s="24" t="s">
        <v>39</v>
      </c>
      <c r="B23" s="25">
        <v>1</v>
      </c>
      <c r="C23" s="12" t="s">
        <v>155</v>
      </c>
      <c r="D23" s="24" t="s">
        <v>59</v>
      </c>
      <c r="E23" s="26"/>
      <c r="F23" s="30">
        <v>4</v>
      </c>
      <c r="G23" s="30"/>
    </row>
    <row r="24" spans="1:7" ht="42" customHeight="1" x14ac:dyDescent="0.35">
      <c r="A24" s="24" t="s">
        <v>39</v>
      </c>
      <c r="B24" s="25">
        <v>2</v>
      </c>
      <c r="C24" s="12" t="s">
        <v>156</v>
      </c>
      <c r="D24" s="24" t="s">
        <v>157</v>
      </c>
      <c r="E24" s="26"/>
      <c r="F24" s="30">
        <v>4</v>
      </c>
      <c r="G24" s="30"/>
    </row>
    <row r="25" spans="1:7" ht="42" customHeight="1" x14ac:dyDescent="0.35">
      <c r="A25" s="24" t="s">
        <v>39</v>
      </c>
      <c r="B25" s="25">
        <v>3</v>
      </c>
      <c r="C25" s="12" t="s">
        <v>158</v>
      </c>
      <c r="D25" s="24" t="s">
        <v>63</v>
      </c>
      <c r="E25" s="26"/>
      <c r="F25" s="30">
        <v>4</v>
      </c>
      <c r="G25" s="30"/>
    </row>
    <row r="26" spans="1:7" ht="42" customHeight="1" x14ac:dyDescent="0.35">
      <c r="A26" s="24" t="s">
        <v>39</v>
      </c>
      <c r="B26" s="25">
        <v>4</v>
      </c>
      <c r="C26" s="12" t="s">
        <v>159</v>
      </c>
      <c r="D26" s="24" t="s">
        <v>160</v>
      </c>
      <c r="E26" s="26"/>
      <c r="F26" s="30">
        <v>4</v>
      </c>
      <c r="G26" s="30"/>
    </row>
    <row r="27" spans="1:7" ht="42" customHeight="1" x14ac:dyDescent="0.35">
      <c r="A27" s="24" t="s">
        <v>40</v>
      </c>
      <c r="B27" s="25">
        <v>5</v>
      </c>
      <c r="C27" s="12" t="s">
        <v>161</v>
      </c>
      <c r="D27" s="24" t="s">
        <v>162</v>
      </c>
      <c r="E27" s="26"/>
      <c r="F27" s="30">
        <v>4</v>
      </c>
      <c r="G27" s="30"/>
    </row>
    <row r="28" spans="1:7" ht="42" customHeight="1" x14ac:dyDescent="0.35">
      <c r="A28" s="24" t="s">
        <v>40</v>
      </c>
      <c r="B28" s="25">
        <v>6</v>
      </c>
      <c r="C28" s="12" t="s">
        <v>163</v>
      </c>
      <c r="D28" s="24" t="s">
        <v>164</v>
      </c>
      <c r="E28" s="26"/>
      <c r="F28" s="30">
        <v>4</v>
      </c>
      <c r="G28" s="30"/>
    </row>
    <row r="29" spans="1:7" ht="42" customHeight="1" x14ac:dyDescent="0.35">
      <c r="A29" s="24" t="s">
        <v>40</v>
      </c>
      <c r="B29" s="25">
        <v>7</v>
      </c>
      <c r="C29" s="12" t="s">
        <v>70</v>
      </c>
      <c r="D29" s="24" t="s">
        <v>71</v>
      </c>
      <c r="E29" s="26"/>
      <c r="F29" s="30">
        <v>4</v>
      </c>
      <c r="G29" s="30"/>
    </row>
    <row r="30" spans="1:7" ht="42" customHeight="1" x14ac:dyDescent="0.35">
      <c r="A30" s="24" t="s">
        <v>40</v>
      </c>
      <c r="B30" s="25">
        <v>8</v>
      </c>
      <c r="C30" s="12" t="s">
        <v>72</v>
      </c>
      <c r="D30" s="24" t="s">
        <v>73</v>
      </c>
      <c r="E30" s="26"/>
      <c r="F30" s="30">
        <v>4</v>
      </c>
      <c r="G30" s="30"/>
    </row>
    <row r="31" spans="1:7" ht="42" customHeight="1" x14ac:dyDescent="0.35">
      <c r="A31" s="24" t="s">
        <v>41</v>
      </c>
      <c r="B31" s="25">
        <v>9</v>
      </c>
      <c r="C31" s="12" t="s">
        <v>165</v>
      </c>
      <c r="D31" s="24" t="s">
        <v>75</v>
      </c>
      <c r="E31" s="26"/>
      <c r="F31" s="30">
        <v>4</v>
      </c>
      <c r="G31" s="30"/>
    </row>
    <row r="32" spans="1:7" ht="42" customHeight="1" x14ac:dyDescent="0.35">
      <c r="A32" s="24" t="s">
        <v>41</v>
      </c>
      <c r="B32" s="25">
        <v>10</v>
      </c>
      <c r="C32" s="12" t="s">
        <v>166</v>
      </c>
      <c r="D32" s="24" t="s">
        <v>77</v>
      </c>
      <c r="E32" s="26"/>
      <c r="F32" s="30">
        <v>4</v>
      </c>
      <c r="G32" s="30"/>
    </row>
    <row r="33" spans="1:7" ht="42" customHeight="1" x14ac:dyDescent="0.35">
      <c r="A33" s="24" t="s">
        <v>41</v>
      </c>
      <c r="B33" s="25">
        <v>11</v>
      </c>
      <c r="C33" s="12" t="s">
        <v>167</v>
      </c>
      <c r="D33" s="24" t="s">
        <v>79</v>
      </c>
      <c r="E33" s="26"/>
      <c r="F33" s="30">
        <v>4</v>
      </c>
      <c r="G33" s="30"/>
    </row>
    <row r="34" spans="1:7" ht="42" customHeight="1" x14ac:dyDescent="0.35">
      <c r="A34" s="24" t="s">
        <v>41</v>
      </c>
      <c r="B34" s="25">
        <v>12</v>
      </c>
      <c r="C34" s="12" t="s">
        <v>80</v>
      </c>
      <c r="D34" s="24" t="s">
        <v>81</v>
      </c>
      <c r="E34" s="26"/>
      <c r="F34" s="30">
        <v>4</v>
      </c>
      <c r="G34" s="30"/>
    </row>
    <row r="35" spans="1:7" ht="42" customHeight="1" x14ac:dyDescent="0.35">
      <c r="A35" s="24" t="s">
        <v>42</v>
      </c>
      <c r="B35" s="25">
        <v>13</v>
      </c>
      <c r="C35" s="12" t="s">
        <v>168</v>
      </c>
      <c r="D35" s="24" t="s">
        <v>83</v>
      </c>
      <c r="E35" s="26"/>
      <c r="F35" s="30">
        <v>4</v>
      </c>
      <c r="G35" s="30"/>
    </row>
    <row r="36" spans="1:7" ht="42" customHeight="1" x14ac:dyDescent="0.35">
      <c r="A36" s="24" t="s">
        <v>42</v>
      </c>
      <c r="B36" s="25">
        <v>14</v>
      </c>
      <c r="C36" s="12" t="s">
        <v>169</v>
      </c>
      <c r="D36" s="24" t="s">
        <v>170</v>
      </c>
      <c r="E36" s="26"/>
      <c r="F36" s="30">
        <v>4</v>
      </c>
      <c r="G36" s="30"/>
    </row>
    <row r="37" spans="1:7" ht="42" customHeight="1" x14ac:dyDescent="0.35">
      <c r="A37" s="24" t="s">
        <v>42</v>
      </c>
      <c r="B37" s="25">
        <v>15</v>
      </c>
      <c r="C37" s="12" t="s">
        <v>171</v>
      </c>
      <c r="D37" s="24" t="s">
        <v>87</v>
      </c>
      <c r="E37" s="26"/>
      <c r="F37" s="30">
        <v>4</v>
      </c>
      <c r="G37" s="30"/>
    </row>
    <row r="38" spans="1:7" ht="42" customHeight="1" x14ac:dyDescent="0.35">
      <c r="A38" s="24" t="s">
        <v>42</v>
      </c>
      <c r="B38" s="25">
        <v>16</v>
      </c>
      <c r="C38" s="12" t="s">
        <v>88</v>
      </c>
      <c r="D38" s="24" t="s">
        <v>89</v>
      </c>
      <c r="E38" s="26"/>
      <c r="F38" s="30">
        <v>4</v>
      </c>
      <c r="G38" s="30"/>
    </row>
    <row r="39" spans="1:7" ht="42" customHeight="1" x14ac:dyDescent="0.35">
      <c r="A39" s="24" t="s">
        <v>43</v>
      </c>
      <c r="B39" s="25">
        <v>17</v>
      </c>
      <c r="C39" s="12" t="s">
        <v>172</v>
      </c>
      <c r="D39" s="24" t="s">
        <v>91</v>
      </c>
      <c r="E39" s="26"/>
      <c r="F39" s="30">
        <v>4</v>
      </c>
      <c r="G39" s="30"/>
    </row>
    <row r="40" spans="1:7" ht="42" customHeight="1" x14ac:dyDescent="0.35">
      <c r="A40" s="24" t="s">
        <v>43</v>
      </c>
      <c r="B40" s="25">
        <v>18</v>
      </c>
      <c r="C40" s="12" t="s">
        <v>92</v>
      </c>
      <c r="D40" s="24" t="s">
        <v>93</v>
      </c>
      <c r="E40" s="26"/>
      <c r="F40" s="30">
        <v>4</v>
      </c>
      <c r="G40" s="30"/>
    </row>
    <row r="41" spans="1:7" ht="42" customHeight="1" x14ac:dyDescent="0.35">
      <c r="A41" s="24" t="s">
        <v>43</v>
      </c>
      <c r="B41" s="25">
        <v>19</v>
      </c>
      <c r="C41" s="12" t="s">
        <v>94</v>
      </c>
      <c r="D41" s="24" t="s">
        <v>95</v>
      </c>
      <c r="E41" s="26"/>
      <c r="F41" s="30">
        <v>4</v>
      </c>
      <c r="G41" s="30"/>
    </row>
    <row r="42" spans="1:7" ht="42" customHeight="1" x14ac:dyDescent="0.35">
      <c r="A42" s="24" t="s">
        <v>43</v>
      </c>
      <c r="B42" s="25">
        <v>20</v>
      </c>
      <c r="C42" s="12" t="s">
        <v>173</v>
      </c>
      <c r="D42" s="24" t="s">
        <v>174</v>
      </c>
      <c r="E42" s="26"/>
      <c r="F42" s="30">
        <v>4</v>
      </c>
      <c r="G42" s="30"/>
    </row>
    <row r="43" spans="1:7" ht="42" customHeight="1" x14ac:dyDescent="0.35">
      <c r="A43" s="24" t="s">
        <v>44</v>
      </c>
      <c r="B43" s="25">
        <v>21</v>
      </c>
      <c r="C43" s="12" t="s">
        <v>175</v>
      </c>
      <c r="D43" s="24" t="s">
        <v>176</v>
      </c>
      <c r="E43" s="26"/>
      <c r="F43" s="30">
        <v>4</v>
      </c>
      <c r="G43" s="30"/>
    </row>
    <row r="44" spans="1:7" ht="42" customHeight="1" x14ac:dyDescent="0.35">
      <c r="A44" s="24" t="s">
        <v>44</v>
      </c>
      <c r="B44" s="25">
        <v>22</v>
      </c>
      <c r="C44" s="12" t="s">
        <v>177</v>
      </c>
      <c r="D44" s="24" t="s">
        <v>101</v>
      </c>
      <c r="E44" s="26"/>
      <c r="F44" s="30">
        <v>4</v>
      </c>
      <c r="G44" s="30"/>
    </row>
    <row r="45" spans="1:7" ht="42" customHeight="1" x14ac:dyDescent="0.35">
      <c r="A45" s="24" t="s">
        <v>44</v>
      </c>
      <c r="B45" s="25">
        <v>23</v>
      </c>
      <c r="C45" s="12" t="s">
        <v>102</v>
      </c>
      <c r="D45" s="24" t="s">
        <v>103</v>
      </c>
      <c r="E45" s="26"/>
      <c r="F45" s="30">
        <v>4</v>
      </c>
      <c r="G45" s="30"/>
    </row>
    <row r="46" spans="1:7" ht="42" customHeight="1" x14ac:dyDescent="0.35">
      <c r="A46" s="24" t="s">
        <v>44</v>
      </c>
      <c r="B46" s="25">
        <v>24</v>
      </c>
      <c r="C46" s="12" t="s">
        <v>178</v>
      </c>
      <c r="D46" s="24" t="s">
        <v>179</v>
      </c>
      <c r="E46" s="26"/>
      <c r="F46" s="30">
        <v>4</v>
      </c>
      <c r="G46" s="30"/>
    </row>
    <row r="47" spans="1:7" ht="42" customHeight="1" x14ac:dyDescent="0.35">
      <c r="A47" s="24" t="s">
        <v>45</v>
      </c>
      <c r="B47" s="25">
        <v>25</v>
      </c>
      <c r="C47" s="12" t="s">
        <v>106</v>
      </c>
      <c r="D47" s="24" t="s">
        <v>107</v>
      </c>
      <c r="E47" s="26"/>
      <c r="F47" s="30">
        <v>4</v>
      </c>
      <c r="G47" s="30"/>
    </row>
    <row r="48" spans="1:7" ht="42" customHeight="1" x14ac:dyDescent="0.35">
      <c r="A48" s="24" t="s">
        <v>45</v>
      </c>
      <c r="B48" s="25">
        <v>26</v>
      </c>
      <c r="C48" s="12" t="s">
        <v>108</v>
      </c>
      <c r="D48" s="24" t="s">
        <v>109</v>
      </c>
      <c r="E48" s="26"/>
      <c r="F48" s="30">
        <v>4</v>
      </c>
      <c r="G48" s="30"/>
    </row>
    <row r="49" spans="1:7" ht="42" customHeight="1" x14ac:dyDescent="0.35">
      <c r="A49" s="24" t="s">
        <v>45</v>
      </c>
      <c r="B49" s="25">
        <v>27</v>
      </c>
      <c r="C49" s="12" t="s">
        <v>180</v>
      </c>
      <c r="D49" s="24" t="s">
        <v>111</v>
      </c>
      <c r="E49" s="26"/>
      <c r="F49" s="30">
        <v>4</v>
      </c>
      <c r="G49" s="30"/>
    </row>
    <row r="50" spans="1:7" ht="42" customHeight="1" x14ac:dyDescent="0.35">
      <c r="A50" s="24" t="s">
        <v>45</v>
      </c>
      <c r="B50" s="25">
        <v>28</v>
      </c>
      <c r="C50" s="12" t="s">
        <v>112</v>
      </c>
      <c r="D50" s="24" t="s">
        <v>113</v>
      </c>
      <c r="E50" s="26"/>
      <c r="F50" s="30">
        <v>4</v>
      </c>
      <c r="G50" s="30"/>
    </row>
    <row r="51" spans="1:7" ht="42" customHeight="1" x14ac:dyDescent="0.35">
      <c r="A51" s="24" t="s">
        <v>46</v>
      </c>
      <c r="B51" s="25">
        <v>29</v>
      </c>
      <c r="C51" s="12" t="s">
        <v>114</v>
      </c>
      <c r="D51" s="24" t="s">
        <v>115</v>
      </c>
      <c r="E51" s="26"/>
      <c r="F51" s="30">
        <v>4</v>
      </c>
      <c r="G51" s="30"/>
    </row>
    <row r="52" spans="1:7" ht="42" customHeight="1" x14ac:dyDescent="0.35">
      <c r="A52" s="24" t="s">
        <v>46</v>
      </c>
      <c r="B52" s="25">
        <v>30</v>
      </c>
      <c r="C52" s="12" t="s">
        <v>116</v>
      </c>
      <c r="D52" s="24" t="s">
        <v>117</v>
      </c>
      <c r="E52" s="26"/>
      <c r="F52" s="30">
        <v>4</v>
      </c>
      <c r="G52" s="30"/>
    </row>
    <row r="53" spans="1:7" ht="42" customHeight="1" x14ac:dyDescent="0.35">
      <c r="A53" s="24" t="s">
        <v>46</v>
      </c>
      <c r="B53" s="25">
        <v>31</v>
      </c>
      <c r="C53" s="12" t="s">
        <v>118</v>
      </c>
      <c r="D53" s="24" t="s">
        <v>119</v>
      </c>
      <c r="E53" s="26"/>
      <c r="F53" s="30">
        <v>4</v>
      </c>
      <c r="G53" s="30"/>
    </row>
    <row r="54" spans="1:7" ht="42" customHeight="1" x14ac:dyDescent="0.35">
      <c r="A54" s="24" t="s">
        <v>46</v>
      </c>
      <c r="B54" s="25">
        <v>32</v>
      </c>
      <c r="C54" s="12" t="s">
        <v>120</v>
      </c>
      <c r="D54" s="24" t="s">
        <v>121</v>
      </c>
      <c r="E54" s="26"/>
      <c r="F54" s="30">
        <v>4</v>
      </c>
      <c r="G54" s="30"/>
    </row>
    <row r="55" spans="1:7" ht="42" customHeight="1" x14ac:dyDescent="0.35">
      <c r="A55" s="24" t="s">
        <v>47</v>
      </c>
      <c r="B55" s="25">
        <v>33</v>
      </c>
      <c r="C55" s="12" t="s">
        <v>181</v>
      </c>
      <c r="D55" s="24" t="s">
        <v>123</v>
      </c>
      <c r="E55" s="26"/>
      <c r="F55" s="30">
        <v>4</v>
      </c>
      <c r="G55" s="30"/>
    </row>
    <row r="56" spans="1:7" ht="42" customHeight="1" x14ac:dyDescent="0.35">
      <c r="A56" s="24" t="s">
        <v>47</v>
      </c>
      <c r="B56" s="25">
        <v>34</v>
      </c>
      <c r="C56" s="12" t="s">
        <v>182</v>
      </c>
      <c r="D56" s="24" t="s">
        <v>183</v>
      </c>
      <c r="E56" s="26"/>
      <c r="F56" s="30">
        <v>4</v>
      </c>
      <c r="G56" s="30"/>
    </row>
    <row r="57" spans="1:7" ht="42" customHeight="1" x14ac:dyDescent="0.35">
      <c r="A57" s="24" t="s">
        <v>47</v>
      </c>
      <c r="B57" s="25">
        <v>35</v>
      </c>
      <c r="C57" s="12" t="s">
        <v>126</v>
      </c>
      <c r="D57" s="24" t="s">
        <v>127</v>
      </c>
      <c r="E57" s="26"/>
      <c r="F57" s="30">
        <v>4</v>
      </c>
      <c r="G57" s="30"/>
    </row>
    <row r="58" spans="1:7" ht="42" customHeight="1" x14ac:dyDescent="0.35">
      <c r="A58" s="24" t="s">
        <v>47</v>
      </c>
      <c r="B58" s="25">
        <v>36</v>
      </c>
      <c r="C58" s="12" t="s">
        <v>184</v>
      </c>
      <c r="D58" s="24" t="s">
        <v>185</v>
      </c>
      <c r="E58" s="26"/>
      <c r="F58" s="30">
        <v>4</v>
      </c>
      <c r="G58" s="30"/>
    </row>
    <row r="59" spans="1:7" ht="42" customHeight="1" x14ac:dyDescent="0.35">
      <c r="A59" s="24" t="s">
        <v>48</v>
      </c>
      <c r="B59" s="25">
        <v>37</v>
      </c>
      <c r="C59" s="12" t="s">
        <v>130</v>
      </c>
      <c r="D59" s="24" t="s">
        <v>131</v>
      </c>
      <c r="E59" s="26"/>
      <c r="F59" s="30">
        <v>4</v>
      </c>
      <c r="G59" s="30"/>
    </row>
    <row r="60" spans="1:7" ht="42" customHeight="1" x14ac:dyDescent="0.35">
      <c r="A60" s="24" t="s">
        <v>48</v>
      </c>
      <c r="B60" s="25">
        <v>38</v>
      </c>
      <c r="C60" s="12" t="s">
        <v>132</v>
      </c>
      <c r="D60" s="24" t="s">
        <v>133</v>
      </c>
      <c r="E60" s="26"/>
      <c r="F60" s="30">
        <v>4</v>
      </c>
      <c r="G60" s="30"/>
    </row>
    <row r="61" spans="1:7" ht="42" customHeight="1" x14ac:dyDescent="0.35">
      <c r="A61" s="24" t="s">
        <v>48</v>
      </c>
      <c r="B61" s="25">
        <v>39</v>
      </c>
      <c r="C61" s="12" t="s">
        <v>134</v>
      </c>
      <c r="D61" s="24" t="s">
        <v>135</v>
      </c>
      <c r="E61" s="26"/>
      <c r="F61" s="30">
        <v>4</v>
      </c>
      <c r="G61" s="30"/>
    </row>
    <row r="62" spans="1:7" ht="42" customHeight="1" x14ac:dyDescent="0.35">
      <c r="A62" s="24" t="s">
        <v>48</v>
      </c>
      <c r="B62" s="25">
        <v>40</v>
      </c>
      <c r="C62" s="12" t="s">
        <v>136</v>
      </c>
      <c r="D62" s="24" t="s">
        <v>137</v>
      </c>
      <c r="E62" s="26"/>
      <c r="F62" s="30">
        <v>4</v>
      </c>
      <c r="G62" s="30"/>
    </row>
    <row r="63" spans="1:7" ht="42" customHeight="1" x14ac:dyDescent="0.35">
      <c r="A63" s="24" t="s">
        <v>49</v>
      </c>
      <c r="B63" s="25">
        <v>41</v>
      </c>
      <c r="C63" s="12" t="s">
        <v>186</v>
      </c>
      <c r="D63" s="24" t="s">
        <v>139</v>
      </c>
      <c r="E63" s="26"/>
      <c r="F63" s="30">
        <v>4</v>
      </c>
      <c r="G63" s="30"/>
    </row>
    <row r="64" spans="1:7" ht="42" customHeight="1" x14ac:dyDescent="0.35">
      <c r="A64" s="24" t="s">
        <v>49</v>
      </c>
      <c r="B64" s="25">
        <v>42</v>
      </c>
      <c r="C64" s="12" t="s">
        <v>187</v>
      </c>
      <c r="D64" s="24" t="s">
        <v>188</v>
      </c>
      <c r="E64" s="26"/>
      <c r="F64" s="30">
        <v>4</v>
      </c>
      <c r="G64" s="30"/>
    </row>
    <row r="65" spans="1:7" ht="42" customHeight="1" x14ac:dyDescent="0.35">
      <c r="A65" s="24" t="s">
        <v>49</v>
      </c>
      <c r="B65" s="25">
        <v>43</v>
      </c>
      <c r="C65" s="12" t="s">
        <v>189</v>
      </c>
      <c r="D65" s="24" t="s">
        <v>190</v>
      </c>
      <c r="E65" s="26"/>
      <c r="F65" s="30">
        <v>4</v>
      </c>
      <c r="G65" s="30"/>
    </row>
    <row r="66" spans="1:7" ht="42" customHeight="1" x14ac:dyDescent="0.35">
      <c r="A66" s="24" t="s">
        <v>49</v>
      </c>
      <c r="B66" s="25">
        <v>44</v>
      </c>
      <c r="C66" s="12" t="s">
        <v>144</v>
      </c>
      <c r="D66" s="24" t="s">
        <v>145</v>
      </c>
      <c r="E66" s="26"/>
      <c r="F66" s="30">
        <v>4</v>
      </c>
      <c r="G66" s="30"/>
    </row>
    <row r="67" spans="1:7" ht="42" customHeight="1" x14ac:dyDescent="0.35">
      <c r="A67" s="24" t="s">
        <v>50</v>
      </c>
      <c r="B67" s="25">
        <v>45</v>
      </c>
      <c r="C67" s="12" t="s">
        <v>146</v>
      </c>
      <c r="D67" s="24" t="s">
        <v>147</v>
      </c>
      <c r="E67" s="26"/>
      <c r="F67" s="30">
        <v>4</v>
      </c>
      <c r="G67" s="30"/>
    </row>
    <row r="68" spans="1:7" ht="42" customHeight="1" x14ac:dyDescent="0.35">
      <c r="A68" s="24" t="s">
        <v>50</v>
      </c>
      <c r="B68" s="25">
        <v>46</v>
      </c>
      <c r="C68" s="12" t="s">
        <v>148</v>
      </c>
      <c r="D68" s="24" t="s">
        <v>149</v>
      </c>
      <c r="E68" s="26"/>
      <c r="F68" s="30">
        <v>4</v>
      </c>
      <c r="G68" s="30"/>
    </row>
    <row r="69" spans="1:7" ht="42" customHeight="1" x14ac:dyDescent="0.35">
      <c r="A69" s="24" t="s">
        <v>50</v>
      </c>
      <c r="B69" s="25">
        <v>47</v>
      </c>
      <c r="C69" s="12" t="s">
        <v>150</v>
      </c>
      <c r="D69" s="24" t="s">
        <v>151</v>
      </c>
      <c r="E69" s="26"/>
      <c r="F69" s="30">
        <v>4</v>
      </c>
      <c r="G69" s="30"/>
    </row>
    <row r="70" spans="1:7" ht="42" customHeight="1" x14ac:dyDescent="0.35">
      <c r="A70" s="24" t="s">
        <v>50</v>
      </c>
      <c r="B70" s="25">
        <v>48</v>
      </c>
      <c r="C70" s="12" t="s">
        <v>152</v>
      </c>
      <c r="D70" s="24" t="s">
        <v>153</v>
      </c>
      <c r="E70" s="26"/>
      <c r="F70" s="30">
        <v>4</v>
      </c>
      <c r="G70" s="30"/>
    </row>
  </sheetData>
  <mergeCells count="53">
    <mergeCell ref="A1:G1"/>
    <mergeCell ref="A2:G2"/>
    <mergeCell ref="A4:G4"/>
    <mergeCell ref="A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8:G68"/>
    <mergeCell ref="F69:G69"/>
    <mergeCell ref="F70:G70"/>
    <mergeCell ref="F63:G63"/>
    <mergeCell ref="F64:G64"/>
    <mergeCell ref="F65:G65"/>
    <mergeCell ref="F66:G66"/>
    <mergeCell ref="F67:G67"/>
  </mergeCells>
  <conditionalFormatting sqref="D6:D17">
    <cfRule type="colorScale" priority="5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E23:E70">
    <cfRule type="cellIs" dxfId="2" priority="2" operator="lessThanOrEqual">
      <formula>1</formula>
    </cfRule>
    <cfRule type="cellIs" dxfId="1" priority="3" operator="equal">
      <formula>2</formula>
    </cfRule>
    <cfRule type="cellIs" dxfId="0" priority="4" operator="greaterThanOrEqual">
      <formula>3</formula>
    </cfRule>
  </conditionalFormatting>
  <dataValidations count="1">
    <dataValidation type="whole" allowBlank="1" showErrorMessage="1" error="Enter a whole number 0 to 4" prompt="0=None 1=Initial 2=Developing 3=Defined 4=Optimized" sqref="E23:E70" xr:uid="{00000000-0002-0000-0200-000000000000}">
      <formula1>0</formula1>
      <formula2>4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4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8.6328125" defaultRowHeight="14.5" x14ac:dyDescent="0.35"/>
  <cols>
    <col min="1" max="1" width="2" customWidth="1"/>
    <col min="2" max="2" width="30" customWidth="1"/>
    <col min="3" max="3" width="12" customWidth="1"/>
    <col min="4" max="4" width="22" customWidth="1"/>
    <col min="5" max="5" width="12" customWidth="1"/>
    <col min="6" max="6" width="22" customWidth="1"/>
    <col min="7" max="7" width="12" customWidth="1"/>
  </cols>
  <sheetData>
    <row r="2" spans="2:7" ht="20" x14ac:dyDescent="0.35">
      <c r="B2" s="39" t="s">
        <v>191</v>
      </c>
      <c r="C2" s="39"/>
      <c r="D2" s="39"/>
      <c r="E2" s="39"/>
      <c r="F2" s="39"/>
      <c r="G2" s="39"/>
    </row>
    <row r="3" spans="2:7" x14ac:dyDescent="0.35">
      <c r="B3" s="32" t="s">
        <v>192</v>
      </c>
      <c r="C3" s="32"/>
      <c r="D3" s="32"/>
      <c r="E3" s="32"/>
      <c r="F3" s="32"/>
      <c r="G3" s="32"/>
    </row>
    <row r="5" spans="2:7" x14ac:dyDescent="0.35">
      <c r="B5" s="43" t="s">
        <v>193</v>
      </c>
      <c r="C5" s="43"/>
      <c r="D5" s="43" t="s">
        <v>194</v>
      </c>
      <c r="E5" s="43"/>
      <c r="F5" s="43" t="s">
        <v>195</v>
      </c>
      <c r="G5" s="43"/>
    </row>
    <row r="6" spans="2:7" ht="28" x14ac:dyDescent="0.35">
      <c r="B6" s="41">
        <f>'Java Assessment'!D18</f>
        <v>0</v>
      </c>
      <c r="C6" s="41"/>
      <c r="D6" s="41">
        <f>'Angular Assessment'!D18</f>
        <v>0</v>
      </c>
      <c r="E6" s="41"/>
      <c r="F6" s="41">
        <f>('Java Assessment'!B18+'Angular Assessment'!B18)/('Java Assessment'!C18+'Angular Assessment'!C18)</f>
        <v>0</v>
      </c>
      <c r="G6" s="41"/>
    </row>
    <row r="7" spans="2:7" x14ac:dyDescent="0.35">
      <c r="B7" s="42" t="str">
        <f>VLOOKUP(B6,'How to Use'!$B$22:$C$26,2,TRUE())</f>
        <v>L0 — Nascent / Ad-hoc</v>
      </c>
      <c r="C7" s="42"/>
      <c r="D7" s="42" t="str">
        <f>VLOOKUP(D6,'How to Use'!$B$22:$C$26,2,TRUE())</f>
        <v>L0 — Nascent / Ad-hoc</v>
      </c>
      <c r="E7" s="42"/>
      <c r="F7" s="42" t="str">
        <f>VLOOKUP(F6,'How to Use'!$B$22:$C$26,2,TRUE())</f>
        <v>L0 — Nascent / Ad-hoc</v>
      </c>
      <c r="G7" s="42"/>
    </row>
    <row r="9" spans="2:7" ht="15.5" x14ac:dyDescent="0.35">
      <c r="B9" s="33" t="s">
        <v>196</v>
      </c>
      <c r="C9" s="33"/>
      <c r="D9" s="33"/>
      <c r="E9" s="33"/>
      <c r="F9" s="33"/>
      <c r="G9" s="33"/>
    </row>
    <row r="10" spans="2:7" x14ac:dyDescent="0.35">
      <c r="B10" s="11" t="s">
        <v>34</v>
      </c>
      <c r="C10" s="1" t="s">
        <v>197</v>
      </c>
      <c r="D10" s="11" t="s">
        <v>198</v>
      </c>
      <c r="E10" s="1" t="s">
        <v>199</v>
      </c>
      <c r="F10" s="11" t="s">
        <v>200</v>
      </c>
      <c r="G10" s="1" t="s">
        <v>201</v>
      </c>
    </row>
    <row r="11" spans="2:7" ht="25.5" customHeight="1" x14ac:dyDescent="0.35">
      <c r="B11" s="12" t="s">
        <v>39</v>
      </c>
      <c r="C11" s="27">
        <f>'Java Assessment'!D6</f>
        <v>0</v>
      </c>
      <c r="D11" s="28" t="str">
        <f>'Java Assessment'!E6</f>
        <v>L0 — Nascent / Ad-hoc</v>
      </c>
      <c r="E11" s="27">
        <f>'Angular Assessment'!D6</f>
        <v>0</v>
      </c>
      <c r="F11" s="28" t="str">
        <f>'Angular Assessment'!E6</f>
        <v>L0 — Nascent / Ad-hoc</v>
      </c>
      <c r="G11" s="29">
        <f t="shared" ref="G11:G22" si="0">MIN(C11,E11)</f>
        <v>0</v>
      </c>
    </row>
    <row r="12" spans="2:7" ht="25.5" customHeight="1" x14ac:dyDescent="0.35">
      <c r="B12" s="12" t="s">
        <v>40</v>
      </c>
      <c r="C12" s="27">
        <f>'Java Assessment'!D7</f>
        <v>0</v>
      </c>
      <c r="D12" s="28" t="str">
        <f>'Java Assessment'!E7</f>
        <v>L0 — Nascent / Ad-hoc</v>
      </c>
      <c r="E12" s="27">
        <f>'Angular Assessment'!D7</f>
        <v>0</v>
      </c>
      <c r="F12" s="28" t="str">
        <f>'Angular Assessment'!E7</f>
        <v>L0 — Nascent / Ad-hoc</v>
      </c>
      <c r="G12" s="29">
        <f t="shared" si="0"/>
        <v>0</v>
      </c>
    </row>
    <row r="13" spans="2:7" ht="25.5" customHeight="1" x14ac:dyDescent="0.35">
      <c r="B13" s="12" t="s">
        <v>41</v>
      </c>
      <c r="C13" s="27">
        <f>'Java Assessment'!D8</f>
        <v>0</v>
      </c>
      <c r="D13" s="28" t="str">
        <f>'Java Assessment'!E8</f>
        <v>L0 — Nascent / Ad-hoc</v>
      </c>
      <c r="E13" s="27">
        <f>'Angular Assessment'!D8</f>
        <v>0</v>
      </c>
      <c r="F13" s="28" t="str">
        <f>'Angular Assessment'!E8</f>
        <v>L0 — Nascent / Ad-hoc</v>
      </c>
      <c r="G13" s="29">
        <f t="shared" si="0"/>
        <v>0</v>
      </c>
    </row>
    <row r="14" spans="2:7" ht="25.5" customHeight="1" x14ac:dyDescent="0.35">
      <c r="B14" s="12" t="s">
        <v>42</v>
      </c>
      <c r="C14" s="27">
        <f>'Java Assessment'!D9</f>
        <v>0</v>
      </c>
      <c r="D14" s="28" t="str">
        <f>'Java Assessment'!E9</f>
        <v>L0 — Nascent / Ad-hoc</v>
      </c>
      <c r="E14" s="27">
        <f>'Angular Assessment'!D9</f>
        <v>0</v>
      </c>
      <c r="F14" s="28" t="str">
        <f>'Angular Assessment'!E9</f>
        <v>L0 — Nascent / Ad-hoc</v>
      </c>
      <c r="G14" s="29">
        <f t="shared" si="0"/>
        <v>0</v>
      </c>
    </row>
    <row r="15" spans="2:7" ht="25.5" customHeight="1" x14ac:dyDescent="0.35">
      <c r="B15" s="12" t="s">
        <v>43</v>
      </c>
      <c r="C15" s="27">
        <f>'Java Assessment'!D10</f>
        <v>0</v>
      </c>
      <c r="D15" s="28" t="str">
        <f>'Java Assessment'!E10</f>
        <v>L0 — Nascent / Ad-hoc</v>
      </c>
      <c r="E15" s="27">
        <f>'Angular Assessment'!D10</f>
        <v>0</v>
      </c>
      <c r="F15" s="28" t="str">
        <f>'Angular Assessment'!E10</f>
        <v>L0 — Nascent / Ad-hoc</v>
      </c>
      <c r="G15" s="29">
        <f t="shared" si="0"/>
        <v>0</v>
      </c>
    </row>
    <row r="16" spans="2:7" ht="25.5" customHeight="1" x14ac:dyDescent="0.35">
      <c r="B16" s="12" t="s">
        <v>44</v>
      </c>
      <c r="C16" s="27">
        <f>'Java Assessment'!D11</f>
        <v>0</v>
      </c>
      <c r="D16" s="28" t="str">
        <f>'Java Assessment'!E11</f>
        <v>L0 — Nascent / Ad-hoc</v>
      </c>
      <c r="E16" s="27">
        <f>'Angular Assessment'!D11</f>
        <v>0</v>
      </c>
      <c r="F16" s="28" t="str">
        <f>'Angular Assessment'!E11</f>
        <v>L0 — Nascent / Ad-hoc</v>
      </c>
      <c r="G16" s="29">
        <f t="shared" si="0"/>
        <v>0</v>
      </c>
    </row>
    <row r="17" spans="2:7" ht="25.5" customHeight="1" x14ac:dyDescent="0.35">
      <c r="B17" s="12" t="s">
        <v>45</v>
      </c>
      <c r="C17" s="27">
        <f>'Java Assessment'!D12</f>
        <v>0</v>
      </c>
      <c r="D17" s="28" t="str">
        <f>'Java Assessment'!E12</f>
        <v>L0 — Nascent / Ad-hoc</v>
      </c>
      <c r="E17" s="27">
        <f>'Angular Assessment'!D12</f>
        <v>0</v>
      </c>
      <c r="F17" s="28" t="str">
        <f>'Angular Assessment'!E12</f>
        <v>L0 — Nascent / Ad-hoc</v>
      </c>
      <c r="G17" s="29">
        <f t="shared" si="0"/>
        <v>0</v>
      </c>
    </row>
    <row r="18" spans="2:7" ht="25.5" customHeight="1" x14ac:dyDescent="0.35">
      <c r="B18" s="12" t="s">
        <v>46</v>
      </c>
      <c r="C18" s="27">
        <f>'Java Assessment'!D13</f>
        <v>0</v>
      </c>
      <c r="D18" s="28" t="str">
        <f>'Java Assessment'!E13</f>
        <v>L0 — Nascent / Ad-hoc</v>
      </c>
      <c r="E18" s="27">
        <f>'Angular Assessment'!D13</f>
        <v>0</v>
      </c>
      <c r="F18" s="28" t="str">
        <f>'Angular Assessment'!E13</f>
        <v>L0 — Nascent / Ad-hoc</v>
      </c>
      <c r="G18" s="29">
        <f t="shared" si="0"/>
        <v>0</v>
      </c>
    </row>
    <row r="19" spans="2:7" ht="25.5" customHeight="1" x14ac:dyDescent="0.35">
      <c r="B19" s="12" t="s">
        <v>47</v>
      </c>
      <c r="C19" s="27">
        <f>'Java Assessment'!D14</f>
        <v>0</v>
      </c>
      <c r="D19" s="28" t="str">
        <f>'Java Assessment'!E14</f>
        <v>L0 — Nascent / Ad-hoc</v>
      </c>
      <c r="E19" s="27">
        <f>'Angular Assessment'!D14</f>
        <v>0</v>
      </c>
      <c r="F19" s="28" t="str">
        <f>'Angular Assessment'!E14</f>
        <v>L0 — Nascent / Ad-hoc</v>
      </c>
      <c r="G19" s="29">
        <f t="shared" si="0"/>
        <v>0</v>
      </c>
    </row>
    <row r="20" spans="2:7" ht="25.5" customHeight="1" x14ac:dyDescent="0.35">
      <c r="B20" s="12" t="s">
        <v>48</v>
      </c>
      <c r="C20" s="27">
        <f>'Java Assessment'!D15</f>
        <v>0</v>
      </c>
      <c r="D20" s="28" t="str">
        <f>'Java Assessment'!E15</f>
        <v>L0 — Nascent / Ad-hoc</v>
      </c>
      <c r="E20" s="27">
        <f>'Angular Assessment'!D15</f>
        <v>0</v>
      </c>
      <c r="F20" s="28" t="str">
        <f>'Angular Assessment'!E15</f>
        <v>L0 — Nascent / Ad-hoc</v>
      </c>
      <c r="G20" s="29">
        <f t="shared" si="0"/>
        <v>0</v>
      </c>
    </row>
    <row r="21" spans="2:7" ht="25.5" customHeight="1" x14ac:dyDescent="0.35">
      <c r="B21" s="12" t="s">
        <v>49</v>
      </c>
      <c r="C21" s="27">
        <f>'Java Assessment'!D16</f>
        <v>0</v>
      </c>
      <c r="D21" s="28" t="str">
        <f>'Java Assessment'!E16</f>
        <v>L0 — Nascent / Ad-hoc</v>
      </c>
      <c r="E21" s="27">
        <f>'Angular Assessment'!D16</f>
        <v>0</v>
      </c>
      <c r="F21" s="28" t="str">
        <f>'Angular Assessment'!E16</f>
        <v>L0 — Nascent / Ad-hoc</v>
      </c>
      <c r="G21" s="29">
        <f t="shared" si="0"/>
        <v>0</v>
      </c>
    </row>
    <row r="22" spans="2:7" ht="25.5" customHeight="1" x14ac:dyDescent="0.35">
      <c r="B22" s="12" t="s">
        <v>50</v>
      </c>
      <c r="C22" s="27">
        <f>'Java Assessment'!D17</f>
        <v>0</v>
      </c>
      <c r="D22" s="28" t="str">
        <f>'Java Assessment'!E17</f>
        <v>L0 — Nascent / Ad-hoc</v>
      </c>
      <c r="E22" s="27">
        <f>'Angular Assessment'!D17</f>
        <v>0</v>
      </c>
      <c r="F22" s="28" t="str">
        <f>'Angular Assessment'!E17</f>
        <v>L0 — Nascent / Ad-hoc</v>
      </c>
      <c r="G22" s="29">
        <f t="shared" si="0"/>
        <v>0</v>
      </c>
    </row>
    <row r="24" spans="2:7" ht="39.75" customHeight="1" x14ac:dyDescent="0.35">
      <c r="B24" s="40" t="s">
        <v>202</v>
      </c>
      <c r="C24" s="40"/>
      <c r="D24" s="40"/>
      <c r="E24" s="40"/>
      <c r="F24" s="40"/>
      <c r="G24" s="40"/>
    </row>
  </sheetData>
  <mergeCells count="13">
    <mergeCell ref="B2:G2"/>
    <mergeCell ref="B3:G3"/>
    <mergeCell ref="B5:C5"/>
    <mergeCell ref="D5:E5"/>
    <mergeCell ref="F5:G5"/>
    <mergeCell ref="B9:G9"/>
    <mergeCell ref="B24:G24"/>
    <mergeCell ref="B6:C6"/>
    <mergeCell ref="D6:E6"/>
    <mergeCell ref="F6:G6"/>
    <mergeCell ref="B7:C7"/>
    <mergeCell ref="D7:E7"/>
    <mergeCell ref="F7:G7"/>
  </mergeCells>
  <conditionalFormatting sqref="C11:C22">
    <cfRule type="colorScale" priority="2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E11:E22">
    <cfRule type="colorScale" priority="3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G11:G22">
    <cfRule type="colorScale" priority="4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How to Use</vt:lpstr>
      <vt:lpstr>Java Assessment</vt:lpstr>
      <vt:lpstr>Angular Assessment</vt:lpstr>
      <vt:lpstr>Scorecard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Mitra, Sekhar</cp:lastModifiedBy>
  <cp:revision>0</cp:revision>
  <dcterms:created xsi:type="dcterms:W3CDTF">2026-05-28T16:20:25Z</dcterms:created>
  <dcterms:modified xsi:type="dcterms:W3CDTF">2026-05-30T09:48:52Z</dcterms:modified>
  <dc:language>en-US</dc:language>
</cp:coreProperties>
</file>